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d.docs.live.net/a90d6cd88c30b6c6/psychoacoustics hires/"/>
    </mc:Choice>
  </mc:AlternateContent>
  <bookViews>
    <workbookView xWindow="0" yWindow="0" windowWidth="12585" windowHeight="9840" tabRatio="709"/>
  </bookViews>
  <sheets>
    <sheet name="Combined" sheetId="25" r:id="rId1"/>
    <sheet name="HiRes vs CD- real world" sheetId="1" r:id="rId2"/>
    <sheet name="Plots" sheetId="3" r:id="rId3"/>
    <sheet name="Bias" sheetId="18" r:id="rId4"/>
    <sheet name="Classification" sheetId="12" r:id="rId5"/>
    <sheet name="Other experiments" sheetId="2" r:id="rId6"/>
    <sheet name="p values" sheetId="17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2" i="25" l="1"/>
  <c r="N20" i="3" l="1"/>
  <c r="M20" i="3"/>
  <c r="L20" i="3"/>
  <c r="K21" i="3"/>
  <c r="J21" i="3"/>
  <c r="I20" i="3"/>
  <c r="F20" i="3"/>
  <c r="C21" i="3"/>
  <c r="H20" i="3"/>
  <c r="P20" i="25"/>
  <c r="O20" i="25"/>
  <c r="I26" i="3" l="1"/>
  <c r="I25" i="3"/>
  <c r="I24" i="3"/>
  <c r="I23" i="3"/>
  <c r="F24" i="3"/>
  <c r="F23" i="3"/>
  <c r="H23" i="3"/>
  <c r="I3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H26" i="3"/>
  <c r="F26" i="3"/>
  <c r="H25" i="3"/>
  <c r="F25" i="3"/>
  <c r="I21" i="3" l="1"/>
  <c r="F19" i="3"/>
  <c r="F18" i="3"/>
  <c r="F17" i="3"/>
  <c r="F16" i="3"/>
  <c r="F15" i="3"/>
  <c r="F14" i="3"/>
  <c r="F13" i="3"/>
  <c r="F12" i="3"/>
  <c r="Q12" i="3" s="1"/>
  <c r="F11" i="3"/>
  <c r="F10" i="3"/>
  <c r="F9" i="3"/>
  <c r="F8" i="3"/>
  <c r="F7" i="3"/>
  <c r="F6" i="3"/>
  <c r="F5" i="3"/>
  <c r="F4" i="3"/>
  <c r="F3" i="3"/>
  <c r="N9" i="3" l="1"/>
  <c r="N26" i="3"/>
  <c r="N25" i="3"/>
  <c r="N24" i="3"/>
  <c r="N23" i="3"/>
  <c r="N22" i="3"/>
  <c r="N19" i="3"/>
  <c r="N18" i="3"/>
  <c r="N17" i="3"/>
  <c r="N16" i="3"/>
  <c r="N15" i="3"/>
  <c r="N14" i="3"/>
  <c r="N13" i="3"/>
  <c r="N12" i="3"/>
  <c r="N11" i="3"/>
  <c r="N10" i="3"/>
  <c r="N8" i="3"/>
  <c r="N7" i="3"/>
  <c r="N6" i="3"/>
  <c r="N5" i="3"/>
  <c r="N4" i="3"/>
  <c r="N3" i="3"/>
  <c r="M26" i="3"/>
  <c r="L26" i="3"/>
  <c r="M25" i="3"/>
  <c r="L25" i="3"/>
  <c r="M24" i="3"/>
  <c r="L24" i="3"/>
  <c r="M23" i="3"/>
  <c r="L23" i="3"/>
  <c r="M22" i="3"/>
  <c r="L22" i="3"/>
  <c r="M19" i="3"/>
  <c r="L19" i="3"/>
  <c r="M18" i="3"/>
  <c r="L18" i="3"/>
  <c r="M17" i="3"/>
  <c r="L17" i="3"/>
  <c r="M16" i="3"/>
  <c r="L16" i="3"/>
  <c r="M15" i="3"/>
  <c r="L15" i="3"/>
  <c r="M14" i="3"/>
  <c r="L14" i="3"/>
  <c r="M13" i="3"/>
  <c r="L13" i="3"/>
  <c r="M12" i="3"/>
  <c r="L12" i="3"/>
  <c r="M11" i="3"/>
  <c r="L11" i="3"/>
  <c r="M10" i="3"/>
  <c r="L10" i="3"/>
  <c r="M9" i="3"/>
  <c r="L9" i="3"/>
  <c r="M8" i="3"/>
  <c r="L8" i="3"/>
  <c r="M7" i="3"/>
  <c r="L7" i="3"/>
  <c r="M6" i="3"/>
  <c r="L6" i="3"/>
  <c r="M5" i="3"/>
  <c r="L5" i="3"/>
  <c r="M4" i="3"/>
  <c r="L4" i="3"/>
  <c r="M3" i="3"/>
  <c r="L3" i="3"/>
  <c r="AD4" i="25"/>
  <c r="AE4" i="25"/>
  <c r="AD5" i="25"/>
  <c r="AE5" i="25"/>
  <c r="AD6" i="25"/>
  <c r="AE6" i="25"/>
  <c r="AD7" i="25"/>
  <c r="AE7" i="25"/>
  <c r="AD8" i="25"/>
  <c r="AE8" i="25"/>
  <c r="AD9" i="25"/>
  <c r="AE9" i="25"/>
  <c r="AD10" i="25"/>
  <c r="AE10" i="25"/>
  <c r="AD11" i="25"/>
  <c r="AE11" i="25"/>
  <c r="AD12" i="25"/>
  <c r="AE12" i="25"/>
  <c r="AD13" i="25"/>
  <c r="AE13" i="25"/>
  <c r="AD14" i="25"/>
  <c r="AE14" i="25"/>
  <c r="AD15" i="25"/>
  <c r="AE15" i="25"/>
  <c r="AD16" i="25"/>
  <c r="AE16" i="25"/>
  <c r="AD17" i="25"/>
  <c r="AE17" i="25"/>
  <c r="AD18" i="25"/>
  <c r="AE18" i="25"/>
  <c r="AD19" i="25"/>
  <c r="AE19" i="25"/>
  <c r="AD21" i="25"/>
  <c r="AE21" i="25"/>
  <c r="AB22" i="25"/>
  <c r="AC22" i="25"/>
  <c r="AD22" i="25" s="1"/>
  <c r="AE22" i="25"/>
  <c r="L21" i="3" l="1"/>
  <c r="M21" i="3"/>
  <c r="N22" i="25" l="1"/>
  <c r="M22" i="25"/>
  <c r="O22" i="25" l="1"/>
  <c r="P21" i="25"/>
  <c r="O21" i="25"/>
  <c r="P19" i="25"/>
  <c r="O19" i="25"/>
  <c r="P18" i="25"/>
  <c r="O18" i="25"/>
  <c r="P17" i="25"/>
  <c r="O17" i="25"/>
  <c r="P16" i="25"/>
  <c r="O16" i="25"/>
  <c r="P15" i="25"/>
  <c r="O15" i="25"/>
  <c r="P14" i="25"/>
  <c r="O14" i="25"/>
  <c r="P13" i="25"/>
  <c r="O13" i="25"/>
  <c r="P12" i="25"/>
  <c r="O12" i="25"/>
  <c r="P11" i="25"/>
  <c r="O11" i="25"/>
  <c r="P10" i="25"/>
  <c r="O10" i="25"/>
  <c r="P9" i="25"/>
  <c r="O9" i="25"/>
  <c r="P8" i="25"/>
  <c r="O8" i="25"/>
  <c r="P7" i="25"/>
  <c r="O7" i="25"/>
  <c r="P6" i="25"/>
  <c r="O6" i="25"/>
  <c r="P5" i="25"/>
  <c r="O5" i="25"/>
  <c r="P4" i="25"/>
  <c r="O4" i="25"/>
  <c r="O15" i="17" l="1"/>
  <c r="O16" i="17" s="1"/>
  <c r="O17" i="17" s="1"/>
  <c r="O12" i="17"/>
  <c r="O13" i="17" s="1"/>
  <c r="O14" i="17" s="1"/>
  <c r="O9" i="17"/>
  <c r="O10" i="17" s="1"/>
  <c r="O11" i="17" s="1"/>
  <c r="O6" i="17"/>
  <c r="O7" i="17" s="1"/>
  <c r="O8" i="17" s="1"/>
  <c r="O5" i="17"/>
  <c r="O4" i="17"/>
  <c r="O3" i="17"/>
  <c r="J152" i="17" l="1"/>
  <c r="I152" i="17"/>
  <c r="J28" i="17"/>
  <c r="I28" i="17"/>
  <c r="J151" i="17"/>
  <c r="I151" i="17"/>
  <c r="J50" i="17"/>
  <c r="I50" i="17"/>
  <c r="J48" i="17"/>
  <c r="I48" i="17"/>
  <c r="J2" i="17"/>
  <c r="I2" i="17"/>
  <c r="J4" i="17"/>
  <c r="I4" i="17"/>
  <c r="J3" i="17"/>
  <c r="I3" i="17"/>
  <c r="H15" i="17"/>
  <c r="J15" i="17" s="1"/>
  <c r="H14" i="17"/>
  <c r="J14" i="17" s="1"/>
  <c r="H13" i="17"/>
  <c r="J13" i="17" s="1"/>
  <c r="H12" i="17"/>
  <c r="J12" i="17" s="1"/>
  <c r="H11" i="17"/>
  <c r="J11" i="17" s="1"/>
  <c r="H10" i="17"/>
  <c r="J10" i="17" s="1"/>
  <c r="H21" i="17"/>
  <c r="J21" i="17" s="1"/>
  <c r="H20" i="17"/>
  <c r="J20" i="17" s="1"/>
  <c r="H47" i="17"/>
  <c r="J47" i="17" s="1"/>
  <c r="H46" i="17"/>
  <c r="J46" i="17" s="1"/>
  <c r="H45" i="17"/>
  <c r="J45" i="17" s="1"/>
  <c r="H90" i="17"/>
  <c r="J90" i="17" s="1"/>
  <c r="H89" i="17"/>
  <c r="J89" i="17" s="1"/>
  <c r="H88" i="17"/>
  <c r="J88" i="17" s="1"/>
  <c r="H159" i="17"/>
  <c r="J159" i="17" s="1"/>
  <c r="J158" i="17"/>
  <c r="H158" i="17"/>
  <c r="H157" i="17"/>
  <c r="J157" i="17" s="1"/>
  <c r="H156" i="17"/>
  <c r="J156" i="17" s="1"/>
  <c r="H155" i="17"/>
  <c r="J155" i="17" s="1"/>
  <c r="H197" i="17"/>
  <c r="J197" i="17" s="1"/>
  <c r="H196" i="17"/>
  <c r="J196" i="17" s="1"/>
  <c r="H195" i="17"/>
  <c r="J195" i="17" s="1"/>
  <c r="H194" i="17"/>
  <c r="J194" i="17" s="1"/>
  <c r="H229" i="17"/>
  <c r="J229" i="17" s="1"/>
  <c r="H228" i="17"/>
  <c r="J228" i="17" s="1"/>
  <c r="H227" i="17"/>
  <c r="J227" i="17" s="1"/>
  <c r="H238" i="17"/>
  <c r="J238" i="17" s="1"/>
  <c r="H237" i="17"/>
  <c r="J237" i="17" s="1"/>
  <c r="J119" i="17"/>
  <c r="I119" i="17"/>
  <c r="J84" i="17"/>
  <c r="I84" i="17"/>
  <c r="J83" i="17"/>
  <c r="I83" i="17"/>
  <c r="J79" i="17"/>
  <c r="I79" i="17"/>
  <c r="J127" i="17"/>
  <c r="I127" i="17"/>
  <c r="J198" i="17"/>
  <c r="I198" i="17"/>
  <c r="J44" i="17"/>
  <c r="I44" i="17"/>
  <c r="J51" i="17"/>
  <c r="I51" i="17"/>
  <c r="J118" i="17"/>
  <c r="I118" i="17"/>
  <c r="J82" i="17"/>
  <c r="I82" i="17"/>
  <c r="J191" i="17"/>
  <c r="I191" i="17"/>
  <c r="J43" i="17"/>
  <c r="I43" i="17"/>
  <c r="J42" i="17"/>
  <c r="I42" i="17"/>
  <c r="J234" i="17"/>
  <c r="I234" i="17"/>
  <c r="J193" i="17"/>
  <c r="I193" i="17"/>
  <c r="J91" i="17"/>
  <c r="I91" i="17"/>
  <c r="J217" i="17"/>
  <c r="I217" i="17"/>
  <c r="J29" i="17"/>
  <c r="I29" i="17"/>
  <c r="J87" i="17"/>
  <c r="I87" i="17"/>
  <c r="J236" i="17"/>
  <c r="I236" i="17"/>
  <c r="J162" i="17"/>
  <c r="I162" i="17"/>
  <c r="J161" i="17"/>
  <c r="I161" i="17"/>
  <c r="J214" i="17"/>
  <c r="I214" i="17"/>
  <c r="J160" i="17"/>
  <c r="I160" i="17"/>
  <c r="J213" i="17"/>
  <c r="I213" i="17"/>
  <c r="J212" i="17"/>
  <c r="I212" i="17"/>
  <c r="J211" i="17"/>
  <c r="I211" i="17"/>
  <c r="J235" i="17"/>
  <c r="I235" i="17"/>
  <c r="J190" i="17"/>
  <c r="I190" i="17"/>
  <c r="J86" i="17"/>
  <c r="I86" i="17"/>
  <c r="J215" i="17"/>
  <c r="I215" i="17"/>
  <c r="J216" i="17"/>
  <c r="I216" i="17"/>
  <c r="J85" i="17"/>
  <c r="I85" i="17"/>
  <c r="J149" i="17"/>
  <c r="I149" i="17"/>
  <c r="J122" i="17"/>
  <c r="I122" i="17"/>
  <c r="J92" i="17"/>
  <c r="I92" i="17"/>
  <c r="J121" i="17"/>
  <c r="I121" i="17"/>
  <c r="J154" i="17"/>
  <c r="I154" i="17"/>
  <c r="J49" i="17"/>
  <c r="I49" i="17"/>
  <c r="J120" i="17"/>
  <c r="I120" i="17"/>
  <c r="J53" i="17"/>
  <c r="I53" i="17"/>
  <c r="J19" i="17"/>
  <c r="I19" i="17"/>
  <c r="J52" i="17"/>
  <c r="I52" i="17"/>
  <c r="J165" i="17"/>
  <c r="I165" i="17"/>
  <c r="J126" i="17"/>
  <c r="I126" i="17"/>
  <c r="J30" i="17"/>
  <c r="I30" i="17"/>
  <c r="J153" i="17"/>
  <c r="I153" i="17"/>
  <c r="J41" i="17"/>
  <c r="I41" i="17"/>
  <c r="J78" i="17"/>
  <c r="I78" i="17"/>
  <c r="J117" i="17"/>
  <c r="I117" i="17"/>
  <c r="J77" i="17"/>
  <c r="I77" i="17"/>
  <c r="J148" i="17"/>
  <c r="I148" i="17"/>
  <c r="J188" i="17"/>
  <c r="I188" i="17"/>
  <c r="J18" i="17"/>
  <c r="I18" i="17"/>
  <c r="J147" i="17"/>
  <c r="I147" i="17"/>
  <c r="J146" i="17"/>
  <c r="I146" i="17"/>
  <c r="J226" i="17"/>
  <c r="I226" i="17"/>
  <c r="J187" i="17"/>
  <c r="I187" i="17"/>
  <c r="J116" i="17"/>
  <c r="I116" i="17"/>
  <c r="J210" i="17"/>
  <c r="I210" i="17"/>
  <c r="J225" i="17"/>
  <c r="I225" i="17"/>
  <c r="J40" i="17"/>
  <c r="I40" i="17"/>
  <c r="J209" i="17"/>
  <c r="I209" i="17"/>
  <c r="J76" i="17"/>
  <c r="I76" i="17"/>
  <c r="J75" i="17"/>
  <c r="I75" i="17"/>
  <c r="J115" i="17"/>
  <c r="I115" i="17"/>
  <c r="J114" i="17"/>
  <c r="I114" i="17"/>
  <c r="J25" i="17"/>
  <c r="I25" i="17"/>
  <c r="J113" i="17"/>
  <c r="I113" i="17"/>
  <c r="J74" i="17"/>
  <c r="I74" i="17"/>
  <c r="J39" i="17"/>
  <c r="I39" i="17"/>
  <c r="J112" i="17"/>
  <c r="I112" i="17"/>
  <c r="J145" i="17"/>
  <c r="I145" i="17"/>
  <c r="J186" i="17"/>
  <c r="I186" i="17"/>
  <c r="J144" i="17"/>
  <c r="I144" i="17"/>
  <c r="J185" i="17"/>
  <c r="I185" i="17"/>
  <c r="J111" i="17"/>
  <c r="I111" i="17"/>
  <c r="J73" i="17"/>
  <c r="I73" i="17"/>
  <c r="J184" i="17"/>
  <c r="I184" i="17"/>
  <c r="J38" i="17"/>
  <c r="I38" i="17"/>
  <c r="J164" i="17"/>
  <c r="I164" i="17"/>
  <c r="J110" i="17"/>
  <c r="I110" i="17"/>
  <c r="J109" i="17"/>
  <c r="I109" i="17"/>
  <c r="J31" i="17"/>
  <c r="I31" i="17"/>
  <c r="J54" i="17"/>
  <c r="I54" i="17"/>
  <c r="J6" i="17"/>
  <c r="I6" i="17"/>
  <c r="J233" i="17"/>
  <c r="I233" i="17"/>
  <c r="J224" i="17"/>
  <c r="I224" i="17"/>
  <c r="J223" i="17"/>
  <c r="I223" i="17"/>
  <c r="J222" i="17"/>
  <c r="I222" i="17"/>
  <c r="J221" i="17"/>
  <c r="I221" i="17"/>
  <c r="J220" i="17"/>
  <c r="I220" i="17"/>
  <c r="J208" i="17"/>
  <c r="I208" i="17"/>
  <c r="J207" i="17"/>
  <c r="I207" i="17"/>
  <c r="J183" i="17"/>
  <c r="I183" i="17"/>
  <c r="J182" i="17"/>
  <c r="I182" i="17"/>
  <c r="J181" i="17"/>
  <c r="I181" i="17"/>
  <c r="J180" i="17"/>
  <c r="I180" i="17"/>
  <c r="J179" i="17"/>
  <c r="I179" i="17"/>
  <c r="J178" i="17"/>
  <c r="I178" i="17"/>
  <c r="J177" i="17"/>
  <c r="I177" i="17"/>
  <c r="J176" i="17"/>
  <c r="I176" i="17"/>
  <c r="J175" i="17"/>
  <c r="I175" i="17"/>
  <c r="J174" i="17"/>
  <c r="I174" i="17"/>
  <c r="J173" i="17"/>
  <c r="I173" i="17"/>
  <c r="J143" i="17"/>
  <c r="I143" i="17"/>
  <c r="J142" i="17"/>
  <c r="I142" i="17"/>
  <c r="J141" i="17"/>
  <c r="I141" i="17"/>
  <c r="J140" i="17"/>
  <c r="I140" i="17"/>
  <c r="J108" i="17"/>
  <c r="I108" i="17"/>
  <c r="J107" i="17"/>
  <c r="I107" i="17"/>
  <c r="J106" i="17"/>
  <c r="I106" i="17"/>
  <c r="J105" i="17"/>
  <c r="I105" i="17"/>
  <c r="J104" i="17"/>
  <c r="I104" i="17"/>
  <c r="J103" i="17"/>
  <c r="I103" i="17"/>
  <c r="J102" i="17"/>
  <c r="I102" i="17"/>
  <c r="J101" i="17"/>
  <c r="I101" i="17"/>
  <c r="J100" i="17"/>
  <c r="I100" i="17"/>
  <c r="J99" i="17"/>
  <c r="I99" i="17"/>
  <c r="J72" i="17"/>
  <c r="I72" i="17"/>
  <c r="J71" i="17"/>
  <c r="I71" i="17"/>
  <c r="J70" i="17"/>
  <c r="I70" i="17"/>
  <c r="J69" i="17"/>
  <c r="I69" i="17"/>
  <c r="J68" i="17"/>
  <c r="I68" i="17"/>
  <c r="J67" i="17"/>
  <c r="I67" i="17"/>
  <c r="J24" i="17"/>
  <c r="I24" i="17"/>
  <c r="J232" i="17"/>
  <c r="I232" i="17"/>
  <c r="J231" i="17"/>
  <c r="I231" i="17"/>
  <c r="J230" i="17"/>
  <c r="I230" i="17"/>
  <c r="J219" i="17"/>
  <c r="I219" i="17"/>
  <c r="J206" i="17"/>
  <c r="I206" i="17"/>
  <c r="J205" i="17"/>
  <c r="I205" i="17"/>
  <c r="J204" i="17"/>
  <c r="I204" i="17"/>
  <c r="J203" i="17"/>
  <c r="I203" i="17"/>
  <c r="J202" i="17"/>
  <c r="I202" i="17"/>
  <c r="J201" i="17"/>
  <c r="I201" i="17"/>
  <c r="J200" i="17"/>
  <c r="I200" i="17"/>
  <c r="J199" i="17"/>
  <c r="I199" i="17"/>
  <c r="J172" i="17"/>
  <c r="I172" i="17"/>
  <c r="J171" i="17"/>
  <c r="I171" i="17"/>
  <c r="J170" i="17"/>
  <c r="I170" i="17"/>
  <c r="J169" i="17"/>
  <c r="I169" i="17"/>
  <c r="J168" i="17"/>
  <c r="I168" i="17"/>
  <c r="J167" i="17"/>
  <c r="I167" i="17"/>
  <c r="J166" i="17"/>
  <c r="I166" i="17"/>
  <c r="J139" i="17"/>
  <c r="I139" i="17"/>
  <c r="J138" i="17"/>
  <c r="I138" i="17"/>
  <c r="J137" i="17"/>
  <c r="I137" i="17"/>
  <c r="J136" i="17"/>
  <c r="I136" i="17"/>
  <c r="J135" i="17"/>
  <c r="I135" i="17"/>
  <c r="J134" i="17"/>
  <c r="I134" i="17"/>
  <c r="J133" i="17"/>
  <c r="I133" i="17"/>
  <c r="J132" i="17"/>
  <c r="I132" i="17"/>
  <c r="J131" i="17"/>
  <c r="I131" i="17"/>
  <c r="J130" i="17"/>
  <c r="I130" i="17"/>
  <c r="J129" i="17"/>
  <c r="I129" i="17"/>
  <c r="J128" i="17"/>
  <c r="I128" i="17"/>
  <c r="J98" i="17"/>
  <c r="I98" i="17"/>
  <c r="J97" i="17"/>
  <c r="I97" i="17"/>
  <c r="J96" i="17"/>
  <c r="I96" i="17"/>
  <c r="J95" i="17"/>
  <c r="I95" i="17"/>
  <c r="J94" i="17"/>
  <c r="I94" i="17"/>
  <c r="J93" i="17"/>
  <c r="I93" i="17"/>
  <c r="J66" i="17"/>
  <c r="I66" i="17"/>
  <c r="J65" i="17"/>
  <c r="I65" i="17"/>
  <c r="J64" i="17"/>
  <c r="I64" i="17"/>
  <c r="J63" i="17"/>
  <c r="I63" i="17"/>
  <c r="J62" i="17"/>
  <c r="I62" i="17"/>
  <c r="J61" i="17"/>
  <c r="I61" i="17"/>
  <c r="J60" i="17"/>
  <c r="I60" i="17"/>
  <c r="J59" i="17"/>
  <c r="I59" i="17"/>
  <c r="J37" i="17"/>
  <c r="I37" i="17"/>
  <c r="J36" i="17"/>
  <c r="I36" i="17"/>
  <c r="J35" i="17"/>
  <c r="I35" i="17"/>
  <c r="J34" i="17"/>
  <c r="I34" i="17"/>
  <c r="J33" i="17"/>
  <c r="I33" i="17"/>
  <c r="J23" i="17"/>
  <c r="I23" i="17"/>
  <c r="J22" i="17"/>
  <c r="I22" i="17"/>
  <c r="J17" i="17"/>
  <c r="I17" i="17"/>
  <c r="C209" i="17"/>
  <c r="E209" i="17" s="1"/>
  <c r="C208" i="17"/>
  <c r="E208" i="17" s="1"/>
  <c r="C207" i="17"/>
  <c r="E207" i="17" s="1"/>
  <c r="C206" i="17"/>
  <c r="E206" i="17" s="1"/>
  <c r="C205" i="17"/>
  <c r="E205" i="17" s="1"/>
  <c r="C204" i="17"/>
  <c r="E204" i="17" s="1"/>
  <c r="C203" i="17"/>
  <c r="E203" i="17" s="1"/>
  <c r="C216" i="17"/>
  <c r="E216" i="17" s="1"/>
  <c r="C215" i="17"/>
  <c r="E215" i="17" s="1"/>
  <c r="C214" i="17"/>
  <c r="E214" i="17" s="1"/>
  <c r="C213" i="17"/>
  <c r="E213" i="17" s="1"/>
  <c r="C212" i="17"/>
  <c r="E212" i="17" s="1"/>
  <c r="C211" i="17"/>
  <c r="E211" i="17" s="1"/>
  <c r="C210" i="17"/>
  <c r="E210" i="17" s="1"/>
  <c r="C223" i="17"/>
  <c r="E223" i="17" s="1"/>
  <c r="C222" i="17"/>
  <c r="E222" i="17" s="1"/>
  <c r="C221" i="17"/>
  <c r="E221" i="17" s="1"/>
  <c r="C220" i="17"/>
  <c r="E220" i="17" s="1"/>
  <c r="C219" i="17"/>
  <c r="E219" i="17" s="1"/>
  <c r="C218" i="17"/>
  <c r="E218" i="17" s="1"/>
  <c r="C217" i="17"/>
  <c r="E217" i="17" s="1"/>
  <c r="C224" i="17"/>
  <c r="E224" i="17" s="1"/>
  <c r="C225" i="17"/>
  <c r="E225" i="17" s="1"/>
  <c r="C226" i="17"/>
  <c r="E226" i="17" s="1"/>
  <c r="C227" i="17"/>
  <c r="E227" i="17" s="1"/>
  <c r="C228" i="17"/>
  <c r="E228" i="17" s="1"/>
  <c r="C229" i="17"/>
  <c r="E229" i="17" s="1"/>
  <c r="C230" i="17"/>
  <c r="E230" i="17" s="1"/>
  <c r="E201" i="17"/>
  <c r="D201" i="17"/>
  <c r="E200" i="17"/>
  <c r="D200" i="17"/>
  <c r="H11" i="3" l="1"/>
  <c r="Q11" i="3" s="1"/>
  <c r="I24" i="18"/>
  <c r="I25" i="18"/>
  <c r="D238" i="17" l="1"/>
  <c r="E238" i="17"/>
  <c r="D237" i="17"/>
  <c r="E237" i="17"/>
  <c r="D236" i="17"/>
  <c r="E236" i="17"/>
  <c r="D235" i="17"/>
  <c r="E235" i="17"/>
  <c r="D234" i="17"/>
  <c r="E234" i="17"/>
  <c r="D233" i="17"/>
  <c r="E233" i="17"/>
  <c r="D232" i="17"/>
  <c r="E232" i="17"/>
  <c r="D231" i="17"/>
  <c r="E231" i="17"/>
  <c r="H18" i="3"/>
  <c r="Q18" i="3" s="1"/>
  <c r="H15" i="3"/>
  <c r="Q15" i="3" s="1"/>
  <c r="H6" i="3"/>
  <c r="Q6" i="3" s="1"/>
  <c r="H3" i="3"/>
  <c r="Q3" i="3" s="1"/>
  <c r="H4" i="3"/>
  <c r="Q4" i="3" s="1"/>
  <c r="E54" i="17"/>
  <c r="D54" i="17"/>
  <c r="E53" i="17"/>
  <c r="D53" i="17"/>
  <c r="E52" i="17"/>
  <c r="D52" i="17"/>
  <c r="E51" i="17"/>
  <c r="D51" i="17"/>
  <c r="E50" i="17"/>
  <c r="D50" i="17"/>
  <c r="E49" i="17"/>
  <c r="D49" i="17"/>
  <c r="E48" i="17"/>
  <c r="D48" i="17"/>
  <c r="E47" i="17"/>
  <c r="D47" i="17"/>
  <c r="E46" i="17"/>
  <c r="D46" i="17"/>
  <c r="E45" i="17"/>
  <c r="D45" i="17"/>
  <c r="E44" i="17"/>
  <c r="D44" i="17"/>
  <c r="E43" i="17"/>
  <c r="D43" i="17"/>
  <c r="E42" i="17"/>
  <c r="D42" i="17"/>
  <c r="E41" i="17"/>
  <c r="D41" i="17"/>
  <c r="E40" i="17"/>
  <c r="D40" i="17"/>
  <c r="E39" i="17"/>
  <c r="D39" i="17"/>
  <c r="E38" i="17"/>
  <c r="D38" i="17"/>
  <c r="E37" i="17"/>
  <c r="D37" i="17"/>
  <c r="E36" i="17"/>
  <c r="D36" i="17"/>
  <c r="E35" i="17"/>
  <c r="D35" i="17"/>
  <c r="E34" i="17"/>
  <c r="D34" i="17"/>
  <c r="E33" i="17"/>
  <c r="D33" i="17"/>
  <c r="E32" i="17"/>
  <c r="D32" i="17"/>
  <c r="E31" i="17"/>
  <c r="D31" i="17"/>
  <c r="E30" i="17"/>
  <c r="D30" i="17"/>
  <c r="E29" i="17"/>
  <c r="D29" i="17"/>
  <c r="E28" i="17"/>
  <c r="D28" i="17"/>
  <c r="E27" i="17"/>
  <c r="D27" i="17"/>
  <c r="E26" i="17"/>
  <c r="D26" i="17"/>
  <c r="E25" i="17"/>
  <c r="D25" i="17"/>
  <c r="E24" i="17"/>
  <c r="D24" i="17"/>
  <c r="E23" i="17"/>
  <c r="D23" i="17"/>
  <c r="E22" i="17"/>
  <c r="D22" i="17"/>
  <c r="E21" i="17"/>
  <c r="D21" i="17"/>
  <c r="E20" i="17"/>
  <c r="D20" i="17"/>
  <c r="E19" i="17"/>
  <c r="D19" i="17"/>
  <c r="E18" i="17"/>
  <c r="D18" i="17"/>
  <c r="E17" i="17"/>
  <c r="D17" i="17"/>
  <c r="E16" i="17"/>
  <c r="D16" i="17"/>
  <c r="E15" i="17"/>
  <c r="D15" i="17"/>
  <c r="E14" i="17"/>
  <c r="D14" i="17"/>
  <c r="E13" i="17"/>
  <c r="D13" i="17"/>
  <c r="E12" i="17"/>
  <c r="D12" i="17"/>
  <c r="E11" i="17"/>
  <c r="D11" i="17"/>
  <c r="E10" i="17"/>
  <c r="D10" i="17"/>
  <c r="E9" i="17"/>
  <c r="D9" i="17"/>
  <c r="E8" i="17"/>
  <c r="D8" i="17"/>
  <c r="E7" i="17"/>
  <c r="D7" i="17"/>
  <c r="E6" i="17"/>
  <c r="D6" i="17"/>
  <c r="E5" i="17"/>
  <c r="D5" i="17"/>
  <c r="E4" i="17"/>
  <c r="D4" i="17"/>
  <c r="E3" i="17"/>
  <c r="D3" i="17"/>
  <c r="E2" i="17"/>
  <c r="D2" i="17"/>
  <c r="E202" i="17"/>
  <c r="D202" i="17"/>
  <c r="E199" i="17"/>
  <c r="D199" i="17"/>
  <c r="E198" i="17"/>
  <c r="D198" i="17"/>
  <c r="E197" i="17"/>
  <c r="D197" i="17"/>
  <c r="E196" i="17"/>
  <c r="D196" i="17"/>
  <c r="E195" i="17"/>
  <c r="D195" i="17"/>
  <c r="E194" i="17"/>
  <c r="D194" i="17"/>
  <c r="E193" i="17"/>
  <c r="D193" i="17"/>
  <c r="E192" i="17"/>
  <c r="D192" i="17"/>
  <c r="E191" i="17"/>
  <c r="D191" i="17"/>
  <c r="E190" i="17"/>
  <c r="D190" i="17"/>
  <c r="E189" i="17"/>
  <c r="D189" i="17"/>
  <c r="E188" i="17"/>
  <c r="D188" i="17"/>
  <c r="E187" i="17"/>
  <c r="D187" i="17"/>
  <c r="E186" i="17"/>
  <c r="D186" i="17"/>
  <c r="E185" i="17"/>
  <c r="D185" i="17"/>
  <c r="E184" i="17"/>
  <c r="E183" i="17"/>
  <c r="E182" i="17"/>
  <c r="E181" i="17"/>
  <c r="E180" i="17"/>
  <c r="E179" i="17"/>
  <c r="E178" i="17"/>
  <c r="E177" i="17"/>
  <c r="E176" i="17"/>
  <c r="E175" i="17"/>
  <c r="E174" i="17"/>
  <c r="E173" i="17"/>
  <c r="E172" i="17"/>
  <c r="E171" i="17"/>
  <c r="E170" i="17"/>
  <c r="E169" i="17"/>
  <c r="E168" i="17"/>
  <c r="E167" i="17"/>
  <c r="E166" i="17"/>
  <c r="E165" i="17"/>
  <c r="E164" i="17"/>
  <c r="E163" i="17"/>
  <c r="E162" i="17"/>
  <c r="E161" i="17"/>
  <c r="E160" i="17"/>
  <c r="E159" i="17"/>
  <c r="E158" i="17"/>
  <c r="E157" i="17"/>
  <c r="D184" i="17"/>
  <c r="D183" i="17"/>
  <c r="D182" i="17"/>
  <c r="D181" i="17"/>
  <c r="D180" i="17"/>
  <c r="D179" i="17"/>
  <c r="D178" i="17"/>
  <c r="D177" i="17"/>
  <c r="D176" i="17"/>
  <c r="D175" i="17"/>
  <c r="D174" i="17"/>
  <c r="D173" i="17"/>
  <c r="D171" i="17"/>
  <c r="D172" i="17"/>
  <c r="D170" i="17"/>
  <c r="D169" i="17"/>
  <c r="D168" i="17"/>
  <c r="D167" i="17"/>
  <c r="D166" i="17"/>
  <c r="D165" i="17"/>
  <c r="D164" i="17"/>
  <c r="D163" i="17"/>
  <c r="D162" i="17"/>
  <c r="D161" i="17"/>
  <c r="D160" i="17"/>
  <c r="D159" i="17"/>
  <c r="D158" i="17"/>
  <c r="D157" i="17"/>
  <c r="D156" i="17"/>
  <c r="D117" i="17"/>
  <c r="E117" i="17"/>
  <c r="D118" i="17"/>
  <c r="E118" i="17"/>
  <c r="D119" i="17"/>
  <c r="E119" i="17"/>
  <c r="D120" i="17"/>
  <c r="E120" i="17"/>
  <c r="D121" i="17"/>
  <c r="E121" i="17"/>
  <c r="D122" i="17"/>
  <c r="E122" i="17"/>
  <c r="D123" i="17"/>
  <c r="E123" i="17"/>
  <c r="D124" i="17"/>
  <c r="E124" i="17"/>
  <c r="D125" i="17"/>
  <c r="E125" i="17"/>
  <c r="D126" i="17"/>
  <c r="E126" i="17"/>
  <c r="D127" i="17"/>
  <c r="E127" i="17"/>
  <c r="D128" i="17"/>
  <c r="E128" i="17"/>
  <c r="D129" i="17"/>
  <c r="E129" i="17"/>
  <c r="D130" i="17"/>
  <c r="E130" i="17"/>
  <c r="D131" i="17"/>
  <c r="E131" i="17"/>
  <c r="D132" i="17"/>
  <c r="E132" i="17"/>
  <c r="D133" i="17"/>
  <c r="E133" i="17"/>
  <c r="D134" i="17"/>
  <c r="E134" i="17"/>
  <c r="D135" i="17"/>
  <c r="E135" i="17"/>
  <c r="D136" i="17"/>
  <c r="E136" i="17"/>
  <c r="D137" i="17"/>
  <c r="E137" i="17"/>
  <c r="E156" i="17"/>
  <c r="E155" i="17"/>
  <c r="E154" i="17"/>
  <c r="E153" i="17"/>
  <c r="E152" i="17"/>
  <c r="E151" i="17"/>
  <c r="E150" i="17"/>
  <c r="E149" i="17"/>
  <c r="E148" i="17"/>
  <c r="E147" i="17"/>
  <c r="E146" i="17"/>
  <c r="E145" i="17"/>
  <c r="E144" i="17"/>
  <c r="E143" i="17"/>
  <c r="E142" i="17"/>
  <c r="E141" i="17"/>
  <c r="E140" i="17"/>
  <c r="E139" i="17"/>
  <c r="E138" i="17"/>
  <c r="E94" i="17"/>
  <c r="E93" i="17"/>
  <c r="E92" i="17"/>
  <c r="E91" i="17"/>
  <c r="E90" i="17"/>
  <c r="E89" i="17"/>
  <c r="E88" i="17"/>
  <c r="E87" i="17"/>
  <c r="E86" i="17"/>
  <c r="E85" i="17"/>
  <c r="E84" i="17"/>
  <c r="E83" i="17"/>
  <c r="E82" i="17"/>
  <c r="E81" i="17"/>
  <c r="E80" i="17"/>
  <c r="E79" i="17"/>
  <c r="E78" i="17"/>
  <c r="E77" i="17"/>
  <c r="E76" i="17"/>
  <c r="E75" i="17"/>
  <c r="E74" i="17"/>
  <c r="E73" i="17"/>
  <c r="E72" i="17"/>
  <c r="E71" i="17"/>
  <c r="E70" i="17"/>
  <c r="E69" i="17"/>
  <c r="E68" i="17"/>
  <c r="E67" i="17"/>
  <c r="E66" i="17"/>
  <c r="E65" i="17"/>
  <c r="E64" i="17"/>
  <c r="E63" i="17"/>
  <c r="E62" i="17"/>
  <c r="E61" i="17"/>
  <c r="E60" i="17"/>
  <c r="E59" i="17"/>
  <c r="E58" i="17"/>
  <c r="E57" i="17"/>
  <c r="E56" i="17"/>
  <c r="E55" i="17"/>
  <c r="D155" i="17"/>
  <c r="D154" i="17"/>
  <c r="D153" i="17"/>
  <c r="D152" i="17"/>
  <c r="D151" i="17"/>
  <c r="D150" i="17"/>
  <c r="D149" i="17"/>
  <c r="D148" i="17"/>
  <c r="D147" i="17"/>
  <c r="D146" i="17"/>
  <c r="D145" i="17"/>
  <c r="D144" i="17"/>
  <c r="D143" i="17"/>
  <c r="D142" i="17"/>
  <c r="D141" i="17"/>
  <c r="D140" i="17"/>
  <c r="D139" i="17"/>
  <c r="D138" i="17"/>
  <c r="D94" i="17"/>
  <c r="D93" i="17"/>
  <c r="D92" i="17"/>
  <c r="D91" i="17"/>
  <c r="D90" i="17"/>
  <c r="D89" i="17"/>
  <c r="D88" i="17"/>
  <c r="D87" i="17"/>
  <c r="D86" i="17"/>
  <c r="D85" i="17"/>
  <c r="D84" i="17"/>
  <c r="D83" i="17"/>
  <c r="D82" i="17"/>
  <c r="D81" i="17"/>
  <c r="D80" i="17"/>
  <c r="D79" i="17"/>
  <c r="D78" i="17"/>
  <c r="D77" i="17"/>
  <c r="D76" i="17"/>
  <c r="D75" i="17"/>
  <c r="D74" i="17"/>
  <c r="D73" i="17"/>
  <c r="D72" i="17"/>
  <c r="D71" i="17"/>
  <c r="D70" i="17"/>
  <c r="D69" i="17"/>
  <c r="D68" i="17"/>
  <c r="D67" i="17"/>
  <c r="D66" i="17"/>
  <c r="D65" i="17"/>
  <c r="D64" i="17"/>
  <c r="D63" i="17"/>
  <c r="D62" i="17"/>
  <c r="D61" i="17"/>
  <c r="D60" i="17"/>
  <c r="D59" i="17"/>
  <c r="D58" i="17"/>
  <c r="D57" i="17"/>
  <c r="D56" i="17"/>
  <c r="D55" i="17"/>
  <c r="H14" i="3"/>
  <c r="Q14" i="3" s="1"/>
  <c r="H17" i="3"/>
  <c r="Q17" i="3" s="1"/>
  <c r="H16" i="3"/>
  <c r="Q16" i="3" s="1"/>
  <c r="H19" i="3"/>
  <c r="Q19" i="3" s="1"/>
  <c r="H13" i="3"/>
  <c r="Q13" i="3" s="1"/>
  <c r="H10" i="3"/>
  <c r="Q10" i="3" s="1"/>
  <c r="H9" i="3"/>
  <c r="Q9" i="3" s="1"/>
  <c r="H8" i="3"/>
  <c r="Q8" i="3" s="1"/>
  <c r="H7" i="3"/>
  <c r="Q7" i="3" s="1"/>
  <c r="H5" i="3"/>
  <c r="Q5" i="3" s="1"/>
  <c r="E21" i="3" l="1"/>
  <c r="F21" i="3" s="1"/>
  <c r="E239" i="17"/>
</calcChain>
</file>

<file path=xl/sharedStrings.xml><?xml version="1.0" encoding="utf-8"?>
<sst xmlns="http://schemas.openxmlformats.org/spreadsheetml/2006/main" count="1630" uniqueCount="494">
  <si>
    <t>Year</t>
  </si>
  <si>
    <t>?</t>
  </si>
  <si>
    <t>Test</t>
  </si>
  <si>
    <t>Method</t>
  </si>
  <si>
    <t>CLL, Attribute rating</t>
  </si>
  <si>
    <t>ABX</t>
  </si>
  <si>
    <t>Stimuli</t>
  </si>
  <si>
    <t>Varied commercial</t>
  </si>
  <si>
    <t>Jazz</t>
  </si>
  <si>
    <t>Duration</t>
  </si>
  <si>
    <t>live, 192, 96, 44.1 (bit rate not stated)</t>
  </si>
  <si>
    <t>Listening level</t>
  </si>
  <si>
    <t>Analysis</t>
  </si>
  <si>
    <t>None</t>
  </si>
  <si>
    <t>classical piano</t>
  </si>
  <si>
    <t>Gamelan music</t>
  </si>
  <si>
    <t>1AFC same/ different</t>
  </si>
  <si>
    <t>Result</t>
  </si>
  <si>
    <t>No</t>
  </si>
  <si>
    <t>Yes</t>
  </si>
  <si>
    <t>XY</t>
  </si>
  <si>
    <t>65dB A weighted</t>
  </si>
  <si>
    <t>85dB SPL at listener</t>
  </si>
  <si>
    <t>75-80 A weighted SPL</t>
  </si>
  <si>
    <t>Training</t>
  </si>
  <si>
    <t>30 minutes</t>
  </si>
  <si>
    <t>Tweeters</t>
  </si>
  <si>
    <t>Aimed</t>
  </si>
  <si>
    <t>Stimuli criteria</t>
  </si>
  <si>
    <t>Frequency analysis, informal listening</t>
  </si>
  <si>
    <t>Loudspeaker distortion</t>
  </si>
  <si>
    <t>Negligible</t>
  </si>
  <si>
    <t>Format preference</t>
  </si>
  <si>
    <t>Extensive</t>
  </si>
  <si>
    <t>Classical</t>
  </si>
  <si>
    <t>informal listening</t>
  </si>
  <si>
    <t>Data availability</t>
  </si>
  <si>
    <t xml:space="preserve">(1) Some additional notes at http://bostonaudiosociety.org/explanation.htm </t>
  </si>
  <si>
    <t>AXY</t>
  </si>
  <si>
    <t>Detailed</t>
  </si>
  <si>
    <t>Notes</t>
  </si>
  <si>
    <t>Dependent on stimuli, hard to interpret</t>
  </si>
  <si>
    <t>live mechanical sound</t>
  </si>
  <si>
    <t>hard to interpret</t>
  </si>
  <si>
    <t>2 experiments</t>
  </si>
  <si>
    <t>Stimuli did not have high frequency content</t>
  </si>
  <si>
    <t>Trad., classical, bossa nova</t>
  </si>
  <si>
    <r>
      <t>No</t>
    </r>
    <r>
      <rPr>
        <vertAlign val="superscript"/>
        <sz val="9"/>
        <color theme="1"/>
        <rFont val="Calibri"/>
        <family val="2"/>
        <scheme val="minor"/>
      </rPr>
      <t>(2)</t>
    </r>
  </si>
  <si>
    <t>(2) Content intentionally did not include high frequencies</t>
  </si>
  <si>
    <t>(3) Discredited in (Drazenove 2014), and authors admitted to issues</t>
  </si>
  <si>
    <t>80-90 dB SPL</t>
  </si>
  <si>
    <t>Little (crossover)</t>
  </si>
  <si>
    <t>Good</t>
  </si>
  <si>
    <t>? Not stated</t>
  </si>
  <si>
    <t>No/inconclusive</t>
  </si>
  <si>
    <t>Preliminary test</t>
  </si>
  <si>
    <t>120s?</t>
  </si>
  <si>
    <t># Participants</t>
  </si>
  <si>
    <t>Level normalisation</t>
  </si>
  <si>
    <t>Matched to within 0.1 dB</t>
  </si>
  <si>
    <t>Within 0.1 dB using level meter</t>
  </si>
  <si>
    <t>Adjusted by user, near 75dB</t>
  </si>
  <si>
    <t>Some</t>
  </si>
  <si>
    <t>None (not applicable?)</t>
  </si>
  <si>
    <t>Unstated</t>
  </si>
  <si>
    <t>Adjusted by user</t>
  </si>
  <si>
    <t>Compare formats, assuming same content</t>
  </si>
  <si>
    <t>1AFC same/ different ; attribute rating</t>
  </si>
  <si>
    <r>
      <t>Unknown</t>
    </r>
    <r>
      <rPr>
        <vertAlign val="superscript"/>
        <sz val="9"/>
        <color theme="1"/>
        <rFont val="Calibri"/>
        <family val="2"/>
        <scheme val="minor"/>
      </rPr>
      <t>(5)</t>
    </r>
  </si>
  <si>
    <t>(5) Given the authors,  their mention of this issue and equipment used, loudspeaker distortion was probably negligible and tweeters were probably correctly positioned</t>
  </si>
  <si>
    <t>screening only</t>
  </si>
  <si>
    <t>Varied original</t>
  </si>
  <si>
    <t>Normalised</t>
  </si>
  <si>
    <t>Unknown</t>
  </si>
  <si>
    <t>unknown</t>
  </si>
  <si>
    <t>120s</t>
  </si>
  <si>
    <t>only w/ interface</t>
  </si>
  <si>
    <t>Familiarity only</t>
  </si>
  <si>
    <t>Variety only</t>
  </si>
  <si>
    <t>good</t>
  </si>
  <si>
    <r>
      <t>Yes</t>
    </r>
    <r>
      <rPr>
        <vertAlign val="superscript"/>
        <sz val="9"/>
        <color theme="1"/>
        <rFont val="Calibri"/>
        <family val="2"/>
        <scheme val="minor"/>
      </rPr>
      <t>(6)</t>
    </r>
  </si>
  <si>
    <t>(6) Arguable whether result is significant since only about 1-1.5 dB difference in level for the two cases, and there is significant standard deviation.</t>
  </si>
  <si>
    <t>~ 85 dB SPL</t>
  </si>
  <si>
    <t>(&lt;55)?</t>
  </si>
  <si>
    <t>30-50 minutes</t>
  </si>
  <si>
    <t>Which format is closest to live</t>
  </si>
  <si>
    <t>Sound scene</t>
  </si>
  <si>
    <t>aimed</t>
  </si>
  <si>
    <t>15 min.</t>
  </si>
  <si>
    <t>Rate audio formats</t>
  </si>
  <si>
    <t>Midi based</t>
  </si>
  <si>
    <t>Confirmed</t>
  </si>
  <si>
    <t>within 0.1 db</t>
  </si>
  <si>
    <t>First trial</t>
  </si>
  <si>
    <t>80dB A weighted, adjusted by user</t>
  </si>
  <si>
    <t>unknown/not needed</t>
  </si>
  <si>
    <t>ok</t>
  </si>
  <si>
    <t>Overall quality</t>
  </si>
  <si>
    <t>(4) Includes/supercedes results from (Nishiguchi, Hamasaki et al. 2003, Hamasaki, Nishiguchi et al. 2004), but further analysis shows no significance</t>
  </si>
  <si>
    <t>Yes (~61% correct)</t>
  </si>
  <si>
    <t>Yes (&gt;63% correct)</t>
  </si>
  <si>
    <t>Yes (57.4% correct)</t>
  </si>
  <si>
    <t>Quantisation discrimination</t>
  </si>
  <si>
    <t>30s</t>
  </si>
  <si>
    <t>Yes (60.3 correct)</t>
  </si>
  <si>
    <t>Bit difference perceived</t>
  </si>
  <si>
    <t>two other experiments related to hires localisation with null results</t>
  </si>
  <si>
    <t>Low</t>
  </si>
  <si>
    <t>50-85 dBA</t>
  </si>
  <si>
    <t>unknown, but short</t>
  </si>
  <si>
    <t>Authors</t>
  </si>
  <si>
    <t>Jackson et al</t>
  </si>
  <si>
    <t>Oohashi</t>
  </si>
  <si>
    <t>1991, 2000</t>
  </si>
  <si>
    <t>Yoshikawa</t>
  </si>
  <si>
    <t>Yagi</t>
  </si>
  <si>
    <t>Woszyck</t>
  </si>
  <si>
    <t xml:space="preserve">Pras and Guastavino </t>
  </si>
  <si>
    <t>Kanetada</t>
  </si>
  <si>
    <t>Kanetada, Exp. 2</t>
  </si>
  <si>
    <t>Mizumachi</t>
  </si>
  <si>
    <t>2 experiments, persistence effect+ inherent bias of method+ no training may cause  unusual results; maybe observing aliasing</t>
  </si>
  <si>
    <t>Dependent on stimuli, hard to interpret; some subjects hear a difference</t>
  </si>
  <si>
    <t>Brain activity</t>
  </si>
  <si>
    <t>Pulse trains with 40khz and 20khz filtering</t>
  </si>
  <si>
    <t>Heard a difference</t>
  </si>
  <si>
    <t>Pulse hiRes discrimination ; Temporal resolution</t>
  </si>
  <si>
    <t>Brain responds to frequencies above 20k</t>
  </si>
  <si>
    <t>Ashihara</t>
  </si>
  <si>
    <t>2000, 2001, 2003</t>
  </si>
  <si>
    <t>Lenhardt</t>
  </si>
  <si>
    <t>Bone conduction perception</t>
  </si>
  <si>
    <t>Bone conduction of ultrasonic frequencies perceived</t>
  </si>
  <si>
    <t>Hi Frequency tone discrimination</t>
  </si>
  <si>
    <t>three-interval two-alternative forced-choice paradigm</t>
  </si>
  <si>
    <t>Artificial tones with and without high frequency components</t>
  </si>
  <si>
    <t>subjects distinguished w/ and w/o ultrasounds when presented through single loudspeaker. When stimulus divided into frequency bands and presented through 6 loudspeakers, no one detects ultrasound</t>
  </si>
  <si>
    <t>Maybe observing aliasing</t>
  </si>
  <si>
    <t>Speculate an intermod. Distortion cause, 2 papers seem to contradict</t>
  </si>
  <si>
    <t>Kunchur</t>
  </si>
  <si>
    <t>2007, 2008</t>
  </si>
  <si>
    <t>Temporal resolution</t>
  </si>
  <si>
    <t>ABX variation</t>
  </si>
  <si>
    <t>7khz square wave</t>
  </si>
  <si>
    <r>
      <t>Timing differences on order of 5</t>
    </r>
    <r>
      <rPr>
        <sz val="9"/>
        <color theme="1"/>
        <rFont val="Symbol"/>
        <family val="1"/>
        <charset val="2"/>
      </rPr>
      <t></t>
    </r>
    <r>
      <rPr>
        <sz val="9"/>
        <color theme="1"/>
        <rFont val="Calibri"/>
        <family val="2"/>
        <scheme val="minor"/>
      </rPr>
      <t>s perceived</t>
    </r>
  </si>
  <si>
    <t>Seems  plausible, though potential binaural effects, and not sure if smearing is appropriate. 2mm may equate to a reflection</t>
  </si>
  <si>
    <t>Blech and Yang</t>
  </si>
  <si>
    <t>Hi res format discrimination</t>
  </si>
  <si>
    <t>Double blind ABX</t>
  </si>
  <si>
    <t>DSD and (24-bit, 176.4 kHz) PCM, music recordings</t>
  </si>
  <si>
    <t>No difference (only 4 of 145 noticed a difference)</t>
  </si>
  <si>
    <t>Flawed procedure (Dranove 2010), insufficient reporting in paper</t>
  </si>
  <si>
    <t>Trained listeners performed better</t>
  </si>
  <si>
    <t>Authors describe it as paired comparison, 2 AFC</t>
  </si>
  <si>
    <t>2002, 2003</t>
  </si>
  <si>
    <t>EEG</t>
  </si>
  <si>
    <t>Krumbholz</t>
  </si>
  <si>
    <t>Noise</t>
  </si>
  <si>
    <t>listeners can discriminate timing differences of the order of 5 microseconds and below</t>
  </si>
  <si>
    <t>jazz</t>
  </si>
  <si>
    <t>Fukushima</t>
  </si>
  <si>
    <t>Marui</t>
  </si>
  <si>
    <t>Double blind A/B comparison</t>
  </si>
  <si>
    <t>PCM (192 kHz/24 bits), DSD (2.8 MHz), and DSD (5.6MHz)</t>
  </si>
  <si>
    <t>Difference between PCM and DSD perceived</t>
  </si>
  <si>
    <t>Oppenheim and Magnasco</t>
  </si>
  <si>
    <t>Majka and Sobiezczyk et al</t>
  </si>
  <si>
    <t>Temporal resolution ; frequency resolution</t>
  </si>
  <si>
    <t>two alternative forced choice</t>
  </si>
  <si>
    <t>pure tones</t>
  </si>
  <si>
    <t>Time frequency acuity overcomes uncertainty relation</t>
  </si>
  <si>
    <t>Conclusions too strong (Thekkadath and Spanner 2015)</t>
  </si>
  <si>
    <t>Similar to Oppenheim 2013, Conclusions too strong (Thekkadath and Spanner 2015)</t>
  </si>
  <si>
    <t>2004, 2006, 2008, 2010</t>
  </si>
  <si>
    <t>3 down 1 up two-interval forced choice (2IFC) adaptive transformed up-down method, and auditory brainstem response</t>
  </si>
  <si>
    <t>96khz 16bit, modulated sinusoids</t>
  </si>
  <si>
    <t>Frequencies beyond 20k perceived, Some subjects have hearing thresholds as high as 28khz</t>
  </si>
  <si>
    <t>Similar results with both loudspeakers and headphones,</t>
  </si>
  <si>
    <t xml:space="preserve">Multistimulus rating </t>
  </si>
  <si>
    <t xml:space="preserve">1AFC same/ different </t>
  </si>
  <si>
    <t>2003, 2009</t>
  </si>
  <si>
    <t>(7) Not all combinations</t>
  </si>
  <si>
    <t xml:space="preserve">ABX </t>
  </si>
  <si>
    <t>2004, 2009</t>
  </si>
  <si>
    <t>5 same/different</t>
  </si>
  <si>
    <t>2 XY</t>
  </si>
  <si>
    <t>3 AXY</t>
  </si>
  <si>
    <t>3 ABX</t>
  </si>
  <si>
    <t>Yes (74.5%)</t>
  </si>
  <si>
    <t>2002; 2003</t>
  </si>
  <si>
    <t>(8) 38.3% condition 1, 57.4% condition 2</t>
  </si>
  <si>
    <r>
      <t>? (47.4%)</t>
    </r>
    <r>
      <rPr>
        <vertAlign val="superscript"/>
        <sz val="10"/>
        <color theme="1"/>
        <rFont val="Calibri"/>
        <family val="2"/>
        <scheme val="minor"/>
      </rPr>
      <t>(8)</t>
    </r>
  </si>
  <si>
    <r>
      <t>No</t>
    </r>
    <r>
      <rPr>
        <vertAlign val="superscript"/>
        <sz val="9"/>
        <color theme="1"/>
        <rFont val="Calibri"/>
        <family val="2"/>
        <scheme val="minor"/>
      </rPr>
      <t>(4)</t>
    </r>
    <r>
      <rPr>
        <sz val="9"/>
        <color theme="1"/>
        <rFont val="Calibri"/>
        <family val="2"/>
        <scheme val="minor"/>
      </rPr>
      <t xml:space="preserve"> (53.875% correct)</t>
    </r>
  </si>
  <si>
    <r>
      <t>No</t>
    </r>
    <r>
      <rPr>
        <vertAlign val="superscript"/>
        <sz val="9"/>
        <color theme="1"/>
        <rFont val="Calibri"/>
        <family val="2"/>
        <scheme val="minor"/>
      </rPr>
      <t>(3)</t>
    </r>
    <r>
      <rPr>
        <sz val="9"/>
        <color theme="1"/>
        <rFont val="Calibri"/>
        <family val="2"/>
        <scheme val="minor"/>
      </rPr>
      <t>(49.82% correct)</t>
    </r>
  </si>
  <si>
    <t>Overall percent correct</t>
  </si>
  <si>
    <t>Yes (est 51.13%)</t>
  </si>
  <si>
    <t>Total</t>
  </si>
  <si>
    <t>p value</t>
  </si>
  <si>
    <t>Number correct</t>
  </si>
  <si>
    <t>Std Dev</t>
  </si>
  <si>
    <t>y</t>
  </si>
  <si>
    <t>Mean</t>
  </si>
  <si>
    <t>no</t>
  </si>
  <si>
    <t>average</t>
  </si>
  <si>
    <t>std err of the mean</t>
  </si>
  <si>
    <t>vertical line</t>
  </si>
  <si>
    <t>total</t>
  </si>
  <si>
    <t>Brain response</t>
  </si>
  <si>
    <t>Semantic description</t>
  </si>
  <si>
    <t>Lenhardt 1991</t>
  </si>
  <si>
    <t>Indirect discrimination</t>
  </si>
  <si>
    <t>Alternative Hi-Res Formats</t>
  </si>
  <si>
    <t>Test signals</t>
  </si>
  <si>
    <t>Real world content</t>
  </si>
  <si>
    <t>Format discrimination</t>
  </si>
  <si>
    <t>Auditory perception resolution</t>
  </si>
  <si>
    <t>Frequency resolution</t>
  </si>
  <si>
    <t>Joint time-frequency resolution</t>
  </si>
  <si>
    <t>High vs. non-high discrimination</t>
  </si>
  <si>
    <t>Sufficient formats discrimination</t>
  </si>
  <si>
    <t>Oppenheim 2013, Majka 2015</t>
  </si>
  <si>
    <t>Woszyck 2007</t>
  </si>
  <si>
    <t>Disputed by Thekkadeth 2015</t>
  </si>
  <si>
    <t>Comments</t>
  </si>
  <si>
    <t>Methodology</t>
  </si>
  <si>
    <t>Ashihara 2004, 2006, 2008, 2010</t>
  </si>
  <si>
    <t>2IFC</t>
  </si>
  <si>
    <t>Oohashi 1991, 2000; Yagi 2002, 2003 ; Fukushima 2014; Ashihara 2004, 2006, 2008, 2010</t>
  </si>
  <si>
    <t>2AFC</t>
  </si>
  <si>
    <t>Blech 2004</t>
  </si>
  <si>
    <t xml:space="preserve"> Marui 2014</t>
  </si>
  <si>
    <t>AB</t>
  </si>
  <si>
    <t>Yoshikawa 1997</t>
  </si>
  <si>
    <t>Krumbholz 2003</t>
  </si>
  <si>
    <t>Kunchur 2007, 2008</t>
  </si>
  <si>
    <t>Method of limits</t>
  </si>
  <si>
    <t>N/A</t>
  </si>
  <si>
    <t>Same different</t>
  </si>
  <si>
    <t>DoD, Attribute rating</t>
  </si>
  <si>
    <t>Method of adjustment ; Multistimulus ranking</t>
  </si>
  <si>
    <t>Theiss 1997, Pras 2010</t>
  </si>
  <si>
    <t>Kanetada 2013, Mizumachi 2015</t>
  </si>
  <si>
    <t>Test type</t>
  </si>
  <si>
    <t>Reference</t>
  </si>
  <si>
    <t>Type of test</t>
  </si>
  <si>
    <t>Short name</t>
  </si>
  <si>
    <t>Description</t>
  </si>
  <si>
    <t>Paired comparison</t>
  </si>
  <si>
    <t>XY or (AB)</t>
  </si>
  <si>
    <t>Duo-trio</t>
  </si>
  <si>
    <t>Triangle</t>
  </si>
  <si>
    <t>two knowns, one unknown, test is which of the knowns the unknown is (X = A or X = B)</t>
  </si>
  <si>
    <t>one known, two unknown, test is which unknown is the known (X = A or Y = A)</t>
  </si>
  <si>
    <t>(XXY)</t>
  </si>
  <si>
    <t>three unknowns, test is which is odd one out (Y = 1, Y = 2, or Y = 3).</t>
  </si>
  <si>
    <t>Duo-trio in constant reference mode</t>
  </si>
  <si>
    <t>(AB)X</t>
  </si>
  <si>
    <t>(AB)X – three unknowns, where it is stated that the first two are different, but which is which is not identified, test is which of the first two the third is (X = 1 or X = 2).</t>
  </si>
  <si>
    <t>two unknown samples, known to be different, test is which satisfies some criterion (X or Y); unlike the others this is not an equality test</t>
  </si>
  <si>
    <t>two alternative forced choice; two alternative choices presented simultaneously (e.g. two visual stimuli), a delay interval to allow a response/choice, a response indicating choice of one of the stimuli</t>
  </si>
  <si>
    <t>pattern recognition, frequency JND</t>
  </si>
  <si>
    <t>N</t>
  </si>
  <si>
    <t>bold means confirmed</t>
  </si>
  <si>
    <t>Kanetada 2013</t>
  </si>
  <si>
    <t>Yoshikawa 1995 ; Nishiguchi 2003, 2009 ; Woszyck 2007</t>
  </si>
  <si>
    <t>XY better, Attribute elicitation</t>
  </si>
  <si>
    <t>XY better</t>
  </si>
  <si>
    <t xml:space="preserve"> 1AFC same/ different</t>
  </si>
  <si>
    <t>percent correct</t>
  </si>
  <si>
    <t>number correct</t>
  </si>
  <si>
    <t>Low Format</t>
  </si>
  <si>
    <t>High Format</t>
  </si>
  <si>
    <t>SACD, DVD-A</t>
  </si>
  <si>
    <t>16/44.1</t>
  </si>
  <si>
    <t>48/24</t>
  </si>
  <si>
    <t>192/24</t>
  </si>
  <si>
    <t>48/16</t>
  </si>
  <si>
    <t>44.1/24 (encoded at 192)</t>
  </si>
  <si>
    <t>48,44.1/24; 44.1,48/16 (w/ w/o dither)- (encoded at 192)</t>
  </si>
  <si>
    <t>44.1/24</t>
  </si>
  <si>
    <t xml:space="preserve"> 48/24</t>
  </si>
  <si>
    <t>192/24, DSD</t>
  </si>
  <si>
    <t>Analog</t>
  </si>
  <si>
    <t>88.2/24</t>
  </si>
  <si>
    <t>96/24, 96/16</t>
  </si>
  <si>
    <t>44./24  20kHz or 100kHz cut off</t>
  </si>
  <si>
    <t>8x44.1/24 bits, 20kHz or 100kHz cut off</t>
  </si>
  <si>
    <t>Y</t>
  </si>
  <si>
    <t>p values</t>
  </si>
  <si>
    <t>number trials</t>
  </si>
  <si>
    <t>Bin</t>
  </si>
  <si>
    <t>Frequency</t>
  </si>
  <si>
    <t>oohashi 1991</t>
  </si>
  <si>
    <t>theiss 1997</t>
  </si>
  <si>
    <t>nishiguchi 2003</t>
  </si>
  <si>
    <t>yoshikawa 1995</t>
  </si>
  <si>
    <t>hamasaki 2004</t>
  </si>
  <si>
    <t>Nishiguchi 2005</t>
  </si>
  <si>
    <t>Pras 2010</t>
  </si>
  <si>
    <t>Cumulative %</t>
  </si>
  <si>
    <t>Lo-res content</t>
  </si>
  <si>
    <r>
      <t>Other</t>
    </r>
    <r>
      <rPr>
        <sz val="10"/>
        <color theme="1"/>
        <rFont val="Calibri"/>
        <family val="2"/>
        <scheme val="minor"/>
      </rPr>
      <t xml:space="preserve"> (level, spatialisation, live)</t>
    </r>
  </si>
  <si>
    <t>Theiss</t>
  </si>
  <si>
    <t>Attrition bias</t>
  </si>
  <si>
    <t>Reporting bias</t>
  </si>
  <si>
    <t>Incomplete outcome data</t>
  </si>
  <si>
    <t>Selective reporting</t>
  </si>
  <si>
    <t>Experimental design bias</t>
  </si>
  <si>
    <t>Hamasaki</t>
  </si>
  <si>
    <t>Nishiguchi</t>
  </si>
  <si>
    <t># correct</t>
  </si>
  <si>
    <t>Ashihara 2000, 2001 2003, Bulla 2013</t>
  </si>
  <si>
    <t>Muraoka</t>
  </si>
  <si>
    <t>Muraoka 1981</t>
  </si>
  <si>
    <t>Plenge 1980</t>
  </si>
  <si>
    <t>Interval</t>
  </si>
  <si>
    <t>3s</t>
  </si>
  <si>
    <t>binomial test</t>
  </si>
  <si>
    <t>muraoka 1981</t>
  </si>
  <si>
    <t>p values per participant</t>
  </si>
  <si>
    <t>Std. dev. Over all participants</t>
  </si>
  <si>
    <t>total percent correct</t>
  </si>
  <si>
    <t>Plenge</t>
  </si>
  <si>
    <t xml:space="preserve">Analog 20kHz filter </t>
  </si>
  <si>
    <t xml:space="preserve">Analog 26kHz filter </t>
  </si>
  <si>
    <t>DSD w/ 6 or 12 dB boost above 22kHx</t>
  </si>
  <si>
    <t>DSD</t>
  </si>
  <si>
    <t>Pulse train</t>
  </si>
  <si>
    <t>Discriminate filtering</t>
  </si>
  <si>
    <t>Discriminate filtering &amp; quantization</t>
  </si>
  <si>
    <t>44.1/24 (recorded &amp; downsampled)</t>
  </si>
  <si>
    <t>Discriminate sampling rates &amp; sometimes bit depth</t>
  </si>
  <si>
    <t>How do people react to &amp; describe high res?</t>
  </si>
  <si>
    <t>Discriminate filtering &amp; downsampling</t>
  </si>
  <si>
    <t>Fusion &amp; pop</t>
  </si>
  <si>
    <t>mean &amp; SD</t>
  </si>
  <si>
    <t>Yes? (49%, or 55.5 &amp; 42.6)</t>
  </si>
  <si>
    <t>possible</t>
  </si>
  <si>
    <t>68-74 db</t>
  </si>
  <si>
    <t>Author's Result</t>
  </si>
  <si>
    <r>
      <t>Yes</t>
    </r>
    <r>
      <rPr>
        <vertAlign val="superscript"/>
        <sz val="9"/>
        <color theme="1"/>
        <rFont val="Calibri"/>
        <family val="2"/>
        <scheme val="minor"/>
      </rPr>
      <t>(4)</t>
    </r>
    <r>
      <rPr>
        <sz val="9"/>
        <color theme="1"/>
        <rFont val="Calibri"/>
        <family val="2"/>
        <scheme val="minor"/>
      </rPr>
      <t xml:space="preserve"> (52.5% correct)</t>
    </r>
  </si>
  <si>
    <r>
      <t>mean over trials</t>
    </r>
    <r>
      <rPr>
        <vertAlign val="superscript"/>
        <sz val="9"/>
        <color theme="1"/>
        <rFont val="Calibri"/>
        <family val="2"/>
        <scheme val="minor"/>
      </rPr>
      <t>(1)</t>
    </r>
  </si>
  <si>
    <t>Full</t>
  </si>
  <si>
    <t>p values, ~mean &amp; SD</t>
  </si>
  <si>
    <t>~mean &amp; SD</t>
  </si>
  <si>
    <t>90 dB</t>
  </si>
  <si>
    <t>Rock music</t>
  </si>
  <si>
    <t>Frequency analysis</t>
  </si>
  <si>
    <t>1IFC (state format)</t>
  </si>
  <si>
    <t>30 s</t>
  </si>
  <si>
    <t>Est</t>
  </si>
  <si>
    <t>Would the signals contain good high res content? Were criteria used?</t>
  </si>
  <si>
    <t>High</t>
  </si>
  <si>
    <t>Unclear</t>
  </si>
  <si>
    <t>Stimuli bias/choice of stimuli</t>
  </si>
  <si>
    <t>Pras</t>
  </si>
  <si>
    <t>Meyer</t>
  </si>
  <si>
    <t>Jackson</t>
  </si>
  <si>
    <t>KanetadaB</t>
  </si>
  <si>
    <t>evidence of non-hires</t>
  </si>
  <si>
    <t>Selected for hi res</t>
  </si>
  <si>
    <t>Weak selection process</t>
  </si>
  <si>
    <t>mean, stdev found</t>
  </si>
  <si>
    <t>potential miscalc</t>
  </si>
  <si>
    <t>data unavailable</t>
  </si>
  <si>
    <t>.</t>
  </si>
  <si>
    <t>Post-hoc or weak analysis</t>
  </si>
  <si>
    <t>evidence of bias</t>
  </si>
  <si>
    <t>unexplained</t>
  </si>
  <si>
    <t>known design issues</t>
  </si>
  <si>
    <t>False positives</t>
  </si>
  <si>
    <t>False negatives</t>
  </si>
  <si>
    <t>–</t>
  </si>
  <si>
    <t>⚠</t>
  </si>
  <si>
    <t>Stimuli bias</t>
  </si>
  <si>
    <t>Type I errors</t>
  </si>
  <si>
    <t>Experimental design</t>
  </si>
  <si>
    <t>Leading to</t>
  </si>
  <si>
    <t>Neutral</t>
  </si>
  <si>
    <t>Type II errors</t>
  </si>
  <si>
    <t>Study</t>
  </si>
  <si>
    <t>King</t>
  </si>
  <si>
    <t>jackson 2014</t>
  </si>
  <si>
    <t xml:space="preserve">Hawksford 1997 ; King 2012 ; Yagi 2002, 2003 </t>
  </si>
  <si>
    <t>Yagi 2002, 2003 ; Oohashi 1991, 2000; Higuchi 2009</t>
  </si>
  <si>
    <t>Muraoka 1981; Oohashi 1991 ; Nishiguchi 2004, 2005, 2009 ; Meyer 2007; Kanetada 2013 ; Jackson 2014</t>
  </si>
  <si>
    <t>Repp</t>
  </si>
  <si>
    <t>low criteria</t>
  </si>
  <si>
    <t>unclear criteria</t>
  </si>
  <si>
    <t>high criteria</t>
  </si>
  <si>
    <t>-</t>
  </si>
  <si>
    <t>Allocation bias</t>
  </si>
  <si>
    <t>Assessor, participant knowledge of allocations, nonrandom allocation</t>
  </si>
  <si>
    <t>unclear interpretation</t>
  </si>
  <si>
    <t>unusual or challenging</t>
  </si>
  <si>
    <t>LOW-</t>
  </si>
  <si>
    <t>LOW--</t>
  </si>
  <si>
    <t>UNCLEAR-Single blind only</t>
  </si>
  <si>
    <t>UNCLEAR-Dither</t>
  </si>
  <si>
    <t>UNCLEAR--ref. always high</t>
  </si>
  <si>
    <t>UNCLEAR-simultaneous evaluation (group of 4)</t>
  </si>
  <si>
    <t>HIGH-close to live</t>
  </si>
  <si>
    <t>UNCLEAR-reference not A or B -&gt; 'closeness' to reference loses meaning</t>
  </si>
  <si>
    <t>UNCLEAR--irreproducible, not measured</t>
  </si>
  <si>
    <t>UNCLEAR--posthoc</t>
  </si>
  <si>
    <t>UNCLEAR-not carefully chosen</t>
  </si>
  <si>
    <t>HIGH--multistimulus data transformed</t>
  </si>
  <si>
    <t>UNCLEAR--weak analysis</t>
  </si>
  <si>
    <t>UNCLEAR--varied original</t>
  </si>
  <si>
    <t>UNCLEAR-Tweeters</t>
  </si>
  <si>
    <t>UNCLEAR-Author participated</t>
  </si>
  <si>
    <t>UNCLEAR--post-hoc</t>
  </si>
  <si>
    <t>Issues with set-up, recording or playback</t>
  </si>
  <si>
    <t>UNCLEAR--Sought sufficient sample rate for 'good quality'</t>
  </si>
  <si>
    <t>HIGH-Tweeters, fidelity</t>
  </si>
  <si>
    <t>HIGH-Single test signal</t>
  </si>
  <si>
    <t>UNCLEAR--not carefully chosen</t>
  </si>
  <si>
    <t>UNCLEAR--Familiarity only</t>
  </si>
  <si>
    <t>UNCLEAR-Not fully explained</t>
  </si>
  <si>
    <t>UNCLEAR--Reported p values don't make sense</t>
  </si>
  <si>
    <t>HIGH--Not meant to be high res</t>
  </si>
  <si>
    <t>HIGH-may not be high res, poor mic freq response</t>
  </si>
  <si>
    <t>HIGH--Std dev unavailable</t>
  </si>
  <si>
    <t>HIGH--Biased, confusing, selective</t>
  </si>
  <si>
    <t>UNCLEAR--ignored multiple comparisons problem, poor post-hoc conclusion</t>
  </si>
  <si>
    <t>HIGH--Data unavailable</t>
  </si>
  <si>
    <t>UNCLEAR-Equipment failure, quality</t>
  </si>
  <si>
    <t>UNCLEAR--hi-res not shown</t>
  </si>
  <si>
    <t>UNCLEAR--ABX variant</t>
  </si>
  <si>
    <t>UNCLEAR--hi-res not shown, hamasaki disagrees</t>
  </si>
  <si>
    <t>UNCLEAR-hi-res not shown</t>
  </si>
  <si>
    <t>HIGH-rate quality</t>
  </si>
  <si>
    <t>HIGH-may not reproduce hi-res</t>
  </si>
  <si>
    <t>HIGH-A always hi, B always lo, uneven # trials, author participated</t>
  </si>
  <si>
    <t>UNCLEAR-Not stated/tweeters</t>
  </si>
  <si>
    <t>HIGH--May not contain high resolution</t>
  </si>
  <si>
    <t>Stimuli duration</t>
  </si>
  <si>
    <t>1s</t>
  </si>
  <si>
    <t>85-120</t>
  </si>
  <si>
    <t>30-60s est.</t>
  </si>
  <si>
    <t>up to 2 hours per subject</t>
  </si>
  <si>
    <t>; up to 4 hours w/ breaks</t>
  </si>
  <si>
    <t>8-10s</t>
  </si>
  <si>
    <t>2-2.5 hours</t>
  </si>
  <si>
    <t xml:space="preserve"> up to 4 hours per subject</t>
  </si>
  <si>
    <t>20s excerpts,</t>
  </si>
  <si>
    <t>60s</t>
  </si>
  <si>
    <t>&lt;20 minute sessions</t>
  </si>
  <si>
    <t>20s</t>
  </si>
  <si>
    <t>30 minute sessions</t>
  </si>
  <si>
    <t>HamasakiB</t>
  </si>
  <si>
    <t>prior performance</t>
  </si>
  <si>
    <t>&lt; 30s</t>
  </si>
  <si>
    <t>trials per participant</t>
  </si>
  <si>
    <t>12s</t>
  </si>
  <si>
    <t>missing</t>
  </si>
  <si>
    <t>meyer</t>
  </si>
  <si>
    <t>kanetadaA</t>
  </si>
  <si>
    <t>mizumachi</t>
  </si>
  <si>
    <t>repp</t>
  </si>
  <si>
    <t>king</t>
  </si>
  <si>
    <t>plenge</t>
  </si>
  <si>
    <t>Risk of Bias</t>
  </si>
  <si>
    <t>Binomial test</t>
  </si>
  <si>
    <t>probability</t>
  </si>
  <si>
    <t>Main references</t>
  </si>
  <si>
    <t>[47]</t>
  </si>
  <si>
    <t>[53]</t>
  </si>
  <si>
    <t>[61]</t>
  </si>
  <si>
    <t>[57]</t>
  </si>
  <si>
    <t>[62]</t>
  </si>
  <si>
    <t>[56]</t>
  </si>
  <si>
    <t>[60]</t>
  </si>
  <si>
    <t>Nishiguchi 2003A</t>
  </si>
  <si>
    <t>Nishiguchi 2003B</t>
  </si>
  <si>
    <t>Hamasaki2004A</t>
  </si>
  <si>
    <t>Hamasaki2004B</t>
  </si>
  <si>
    <t xml:space="preserve">Kanetada 2013 </t>
  </si>
  <si>
    <t>DICHOTOMOUS</t>
  </si>
  <si>
    <t>CONTINUOUS BY PARTICIPANT</t>
  </si>
  <si>
    <t>B. Risk of Bias</t>
  </si>
  <si>
    <t>A. Study</t>
  </si>
  <si>
    <t>C. Binomial test</t>
  </si>
  <si>
    <t>KanetadaA</t>
  </si>
  <si>
    <t>Capp</t>
  </si>
  <si>
    <t>[21]</t>
  </si>
  <si>
    <t>[29]</t>
  </si>
  <si>
    <t>[41]</t>
  </si>
  <si>
    <r>
      <t>[</t>
    </r>
    <r>
      <rPr>
        <sz val="11"/>
        <rFont val="Calibri"/>
        <family val="2"/>
        <scheme val="minor"/>
      </rPr>
      <t>52</t>
    </r>
    <r>
      <rPr>
        <sz val="11"/>
        <color theme="1"/>
        <rFont val="Calibri"/>
        <family val="2"/>
        <scheme val="minor"/>
      </rPr>
      <t xml:space="preserve">, </t>
    </r>
    <r>
      <rPr>
        <sz val="11"/>
        <rFont val="Calibri"/>
        <family val="2"/>
        <scheme val="minor"/>
      </rPr>
      <t>54</t>
    </r>
    <r>
      <rPr>
        <sz val="11"/>
        <color theme="1"/>
        <rFont val="Calibri"/>
        <family val="2"/>
        <scheme val="minor"/>
      </rPr>
      <t>]</t>
    </r>
  </si>
  <si>
    <t>[46]</t>
  </si>
  <si>
    <r>
      <t>[</t>
    </r>
    <r>
      <rPr>
        <sz val="11"/>
        <rFont val="Calibri"/>
        <family val="2"/>
        <scheme val="minor"/>
      </rPr>
      <t>54,58</t>
    </r>
    <r>
      <rPr>
        <sz val="11"/>
        <color theme="1"/>
        <rFont val="Calibri"/>
        <family val="2"/>
        <scheme val="minor"/>
      </rPr>
      <t>]</t>
    </r>
  </si>
  <si>
    <t>[55]</t>
  </si>
  <si>
    <t>[59]</t>
  </si>
  <si>
    <t>[11]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</si>
</sst>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0.000E+00"/>
    <numFmt numFmtId="166" formatCode="0.0000%"/>
  </numFmts>
  <fonts count="1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sz val="9"/>
      <color theme="1"/>
      <name val="Symbol"/>
      <family val="1"/>
      <charset val="2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auto="1"/>
      </left>
      <right style="double">
        <color indexed="64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/>
      <diagonal/>
    </border>
    <border>
      <left style="double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2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0" xfId="0" applyFont="1"/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3" fontId="1" fillId="0" borderId="11" xfId="0" applyNumberFormat="1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3" xfId="0" applyBorder="1"/>
    <xf numFmtId="0" fontId="7" fillId="0" borderId="13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left" vertical="center" indent="1"/>
    </xf>
    <xf numFmtId="0" fontId="0" fillId="0" borderId="13" xfId="0" applyBorder="1" applyAlignment="1">
      <alignment horizontal="left" vertical="center" indent="2"/>
    </xf>
    <xf numFmtId="0" fontId="1" fillId="0" borderId="16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0" xfId="0" applyNumberFormat="1" applyFill="1" applyBorder="1" applyAlignment="1"/>
    <xf numFmtId="0" fontId="0" fillId="0" borderId="0" xfId="0" applyFill="1" applyBorder="1" applyAlignment="1"/>
    <xf numFmtId="0" fontId="8" fillId="0" borderId="17" xfId="0" applyFont="1" applyFill="1" applyBorder="1" applyAlignment="1">
      <alignment horizontal="center"/>
    </xf>
    <xf numFmtId="0" fontId="7" fillId="0" borderId="13" xfId="0" applyFont="1" applyBorder="1" applyAlignment="1">
      <alignment horizontal="center" vertical="center" wrapText="1"/>
    </xf>
    <xf numFmtId="10" fontId="0" fillId="0" borderId="0" xfId="0" applyNumberFormat="1" applyFill="1" applyBorder="1" applyAlignment="1"/>
    <xf numFmtId="0" fontId="0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5" xfId="0" applyFont="1" applyBorder="1"/>
    <xf numFmtId="0" fontId="0" fillId="0" borderId="0" xfId="0" applyAlignment="1">
      <alignment textRotation="60" wrapText="1"/>
    </xf>
    <xf numFmtId="0" fontId="0" fillId="0" borderId="13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0" fillId="0" borderId="0" xfId="0" applyFill="1" applyBorder="1"/>
    <xf numFmtId="0" fontId="0" fillId="0" borderId="0" xfId="0" applyFont="1"/>
    <xf numFmtId="0" fontId="0" fillId="0" borderId="8" xfId="0" applyFill="1" applyBorder="1" applyAlignment="1"/>
    <xf numFmtId="10" fontId="0" fillId="0" borderId="8" xfId="0" applyNumberFormat="1" applyFill="1" applyBorder="1" applyAlignment="1"/>
    <xf numFmtId="0" fontId="0" fillId="0" borderId="13" xfId="0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0" fontId="0" fillId="0" borderId="27" xfId="0" applyBorder="1"/>
    <xf numFmtId="0" fontId="0" fillId="0" borderId="13" xfId="0" applyBorder="1" applyAlignment="1">
      <alignment horizontal="center" vertical="center" wrapText="1"/>
    </xf>
    <xf numFmtId="0" fontId="0" fillId="0" borderId="29" xfId="0" applyBorder="1"/>
    <xf numFmtId="10" fontId="0" fillId="0" borderId="13" xfId="0" applyNumberFormat="1" applyBorder="1" applyAlignment="1">
      <alignment horizontal="center"/>
    </xf>
    <xf numFmtId="164" fontId="0" fillId="0" borderId="30" xfId="0" applyNumberFormat="1" applyBorder="1" applyAlignment="1">
      <alignment horizontal="center"/>
    </xf>
    <xf numFmtId="0" fontId="8" fillId="0" borderId="13" xfId="0" applyFont="1" applyBorder="1" applyAlignment="1">
      <alignment horizontal="center" vertical="center" wrapText="1"/>
    </xf>
    <xf numFmtId="10" fontId="8" fillId="0" borderId="13" xfId="0" applyNumberFormat="1" applyFont="1" applyBorder="1" applyAlignment="1">
      <alignment horizontal="center"/>
    </xf>
    <xf numFmtId="164" fontId="8" fillId="0" borderId="30" xfId="0" applyNumberFormat="1" applyFont="1" applyBorder="1" applyAlignment="1">
      <alignment horizontal="center"/>
    </xf>
    <xf numFmtId="0" fontId="0" fillId="0" borderId="31" xfId="0" applyBorder="1"/>
    <xf numFmtId="0" fontId="0" fillId="0" borderId="32" xfId="0" applyBorder="1"/>
    <xf numFmtId="0" fontId="10" fillId="0" borderId="32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 wrapText="1"/>
    </xf>
    <xf numFmtId="10" fontId="0" fillId="0" borderId="32" xfId="0" applyNumberFormat="1" applyBorder="1" applyAlignment="1">
      <alignment horizontal="center"/>
    </xf>
    <xf numFmtId="164" fontId="0" fillId="0" borderId="33" xfId="0" applyNumberFormat="1" applyBorder="1" applyAlignment="1">
      <alignment horizontal="center"/>
    </xf>
    <xf numFmtId="0" fontId="0" fillId="0" borderId="14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36" xfId="0" applyBorder="1"/>
    <xf numFmtId="0" fontId="0" fillId="0" borderId="24" xfId="0" applyBorder="1"/>
    <xf numFmtId="0" fontId="0" fillId="0" borderId="24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10" fontId="0" fillId="0" borderId="24" xfId="0" applyNumberFormat="1" applyBorder="1" applyAlignment="1">
      <alignment horizontal="center"/>
    </xf>
    <xf numFmtId="0" fontId="4" fillId="0" borderId="32" xfId="0" applyFont="1" applyBorder="1" applyAlignment="1">
      <alignment wrapText="1"/>
    </xf>
    <xf numFmtId="0" fontId="0" fillId="0" borderId="33" xfId="0" applyBorder="1" applyAlignment="1">
      <alignment horizontal="center" vertical="center" wrapText="1"/>
    </xf>
    <xf numFmtId="0" fontId="0" fillId="0" borderId="32" xfId="0" applyFont="1" applyBorder="1" applyAlignment="1">
      <alignment textRotation="47" wrapText="1"/>
    </xf>
    <xf numFmtId="0" fontId="0" fillId="0" borderId="38" xfId="0" applyFont="1" applyBorder="1" applyAlignment="1">
      <alignment horizontal="center" wrapText="1"/>
    </xf>
    <xf numFmtId="10" fontId="4" fillId="0" borderId="1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165" fontId="4" fillId="0" borderId="43" xfId="0" applyNumberFormat="1" applyFont="1" applyBorder="1" applyAlignment="1">
      <alignment horizontal="center"/>
    </xf>
    <xf numFmtId="165" fontId="4" fillId="0" borderId="30" xfId="0" applyNumberFormat="1" applyFont="1" applyBorder="1" applyAlignment="1">
      <alignment horizontal="center"/>
    </xf>
    <xf numFmtId="164" fontId="4" fillId="0" borderId="30" xfId="0" applyNumberFormat="1" applyFont="1" applyBorder="1" applyAlignment="1">
      <alignment horizontal="center"/>
    </xf>
    <xf numFmtId="164" fontId="11" fillId="0" borderId="30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10" fontId="0" fillId="0" borderId="1" xfId="0" applyNumberFormat="1" applyFont="1" applyBorder="1" applyAlignment="1">
      <alignment horizontal="center"/>
    </xf>
    <xf numFmtId="0" fontId="0" fillId="0" borderId="41" xfId="0" applyFont="1" applyBorder="1" applyAlignment="1">
      <alignment horizontal="center" vertical="center" wrapText="1"/>
    </xf>
    <xf numFmtId="0" fontId="0" fillId="0" borderId="32" xfId="0" applyFont="1" applyBorder="1" applyAlignment="1">
      <alignment horizontal="center" vertical="center" wrapText="1"/>
    </xf>
    <xf numFmtId="0" fontId="0" fillId="0" borderId="33" xfId="0" applyFont="1" applyBorder="1" applyAlignment="1">
      <alignment horizontal="center" vertical="center" wrapText="1"/>
    </xf>
    <xf numFmtId="0" fontId="0" fillId="0" borderId="36" xfId="0" applyFont="1" applyBorder="1"/>
    <xf numFmtId="0" fontId="0" fillId="0" borderId="24" xfId="0" applyFont="1" applyBorder="1" applyAlignment="1">
      <alignment horizontal="center"/>
    </xf>
    <xf numFmtId="0" fontId="0" fillId="0" borderId="42" xfId="0" applyFont="1" applyBorder="1" applyAlignment="1">
      <alignment horizontal="center" vertical="center" wrapText="1"/>
    </xf>
    <xf numFmtId="10" fontId="0" fillId="0" borderId="24" xfId="0" applyNumberFormat="1" applyFont="1" applyBorder="1" applyAlignment="1">
      <alignment horizontal="center"/>
    </xf>
    <xf numFmtId="0" fontId="0" fillId="0" borderId="29" xfId="0" applyFont="1" applyBorder="1"/>
    <xf numFmtId="0" fontId="0" fillId="0" borderId="13" xfId="0" applyFont="1" applyBorder="1" applyAlignment="1">
      <alignment horizontal="center"/>
    </xf>
    <xf numFmtId="0" fontId="0" fillId="0" borderId="40" xfId="0" applyFont="1" applyBorder="1" applyAlignment="1">
      <alignment horizontal="center" vertical="center" wrapText="1"/>
    </xf>
    <xf numFmtId="10" fontId="0" fillId="0" borderId="13" xfId="0" applyNumberFormat="1" applyFont="1" applyBorder="1" applyAlignment="1">
      <alignment horizontal="center"/>
    </xf>
    <xf numFmtId="164" fontId="0" fillId="0" borderId="30" xfId="0" applyNumberFormat="1" applyFont="1" applyBorder="1" applyAlignment="1">
      <alignment horizontal="center"/>
    </xf>
    <xf numFmtId="0" fontId="0" fillId="0" borderId="13" xfId="0" applyFont="1" applyBorder="1" applyAlignment="1">
      <alignment horizontal="center" vertical="center" wrapText="1"/>
    </xf>
    <xf numFmtId="0" fontId="0" fillId="0" borderId="21" xfId="0" applyFont="1" applyBorder="1"/>
    <xf numFmtId="0" fontId="0" fillId="0" borderId="15" xfId="0" applyFont="1" applyBorder="1"/>
    <xf numFmtId="0" fontId="0" fillId="0" borderId="17" xfId="0" applyFont="1" applyBorder="1"/>
    <xf numFmtId="0" fontId="4" fillId="0" borderId="48" xfId="0" applyFont="1" applyBorder="1" applyAlignment="1">
      <alignment wrapText="1"/>
    </xf>
    <xf numFmtId="0" fontId="0" fillId="0" borderId="52" xfId="0" applyFont="1" applyBorder="1" applyAlignment="1">
      <alignment vertical="center" wrapText="1"/>
    </xf>
    <xf numFmtId="0" fontId="0" fillId="0" borderId="27" xfId="0" applyFont="1" applyBorder="1" applyAlignment="1">
      <alignment horizontal="center"/>
    </xf>
    <xf numFmtId="0" fontId="1" fillId="0" borderId="0" xfId="0" applyFont="1"/>
    <xf numFmtId="0" fontId="1" fillId="0" borderId="57" xfId="0" applyFont="1" applyBorder="1"/>
    <xf numFmtId="0" fontId="1" fillId="0" borderId="58" xfId="0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164" fontId="1" fillId="0" borderId="13" xfId="0" applyNumberFormat="1" applyFont="1" applyFill="1" applyBorder="1" applyAlignment="1">
      <alignment horizontal="center" vertical="center" wrapText="1"/>
    </xf>
    <xf numFmtId="0" fontId="1" fillId="0" borderId="13" xfId="0" applyFont="1" applyBorder="1"/>
    <xf numFmtId="10" fontId="1" fillId="0" borderId="13" xfId="0" applyNumberFormat="1" applyFont="1" applyBorder="1" applyAlignment="1">
      <alignment horizontal="center"/>
    </xf>
    <xf numFmtId="164" fontId="1" fillId="0" borderId="13" xfId="0" applyNumberFormat="1" applyFont="1" applyBorder="1" applyAlignment="1">
      <alignment horizontal="center" vertical="center" wrapText="1"/>
    </xf>
    <xf numFmtId="0" fontId="1" fillId="0" borderId="13" xfId="0" applyFont="1" applyFill="1" applyBorder="1"/>
    <xf numFmtId="0" fontId="1" fillId="0" borderId="13" xfId="0" applyFont="1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10" fontId="13" fillId="0" borderId="13" xfId="0" applyNumberFormat="1" applyFont="1" applyBorder="1" applyAlignment="1">
      <alignment horizontal="center"/>
    </xf>
    <xf numFmtId="0" fontId="14" fillId="0" borderId="13" xfId="0" applyFont="1" applyFill="1" applyBorder="1"/>
    <xf numFmtId="0" fontId="5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/>
    </xf>
    <xf numFmtId="0" fontId="1" fillId="0" borderId="13" xfId="0" applyFont="1" applyFill="1" applyBorder="1" applyAlignment="1"/>
    <xf numFmtId="0" fontId="0" fillId="0" borderId="18" xfId="0" applyBorder="1"/>
    <xf numFmtId="0" fontId="0" fillId="0" borderId="59" xfId="0" applyBorder="1"/>
    <xf numFmtId="0" fontId="0" fillId="0" borderId="59" xfId="0" applyFill="1" applyBorder="1"/>
    <xf numFmtId="0" fontId="8" fillId="0" borderId="59" xfId="0" applyFont="1" applyBorder="1" applyAlignment="1">
      <alignment horizontal="center" vertical="center" wrapText="1"/>
    </xf>
    <xf numFmtId="10" fontId="8" fillId="0" borderId="59" xfId="0" applyNumberFormat="1" applyFont="1" applyBorder="1" applyAlignment="1">
      <alignment horizontal="center"/>
    </xf>
    <xf numFmtId="164" fontId="8" fillId="0" borderId="59" xfId="0" applyNumberFormat="1" applyFont="1" applyBorder="1" applyAlignment="1">
      <alignment horizontal="center"/>
    </xf>
    <xf numFmtId="0" fontId="0" fillId="0" borderId="19" xfId="0" applyBorder="1"/>
    <xf numFmtId="0" fontId="0" fillId="0" borderId="14" xfId="0" applyBorder="1"/>
    <xf numFmtId="0" fontId="1" fillId="0" borderId="14" xfId="0" applyFont="1" applyBorder="1" applyAlignment="1">
      <alignment horizontal="center" vertical="center" wrapText="1"/>
    </xf>
    <xf numFmtId="0" fontId="1" fillId="0" borderId="14" xfId="0" applyFont="1" applyBorder="1"/>
    <xf numFmtId="0" fontId="1" fillId="0" borderId="14" xfId="0" applyFont="1" applyFill="1" applyBorder="1"/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wrapText="1"/>
    </xf>
    <xf numFmtId="10" fontId="1" fillId="0" borderId="29" xfId="0" applyNumberFormat="1" applyFont="1" applyFill="1" applyBorder="1" applyAlignment="1">
      <alignment horizontal="center" vertical="center" wrapText="1"/>
    </xf>
    <xf numFmtId="0" fontId="1" fillId="0" borderId="30" xfId="0" applyFont="1" applyBorder="1"/>
    <xf numFmtId="10" fontId="1" fillId="0" borderId="29" xfId="0" applyNumberFormat="1" applyFont="1" applyBorder="1" applyAlignment="1">
      <alignment horizontal="center" vertical="center" wrapText="1"/>
    </xf>
    <xf numFmtId="10" fontId="1" fillId="0" borderId="29" xfId="0" applyNumberFormat="1" applyFont="1" applyFill="1" applyBorder="1"/>
    <xf numFmtId="166" fontId="1" fillId="0" borderId="29" xfId="0" applyNumberFormat="1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9" xfId="0" applyFont="1" applyBorder="1"/>
    <xf numFmtId="10" fontId="1" fillId="0" borderId="29" xfId="0" applyNumberFormat="1" applyFont="1" applyBorder="1"/>
    <xf numFmtId="0" fontId="0" fillId="0" borderId="15" xfId="0" applyBorder="1"/>
    <xf numFmtId="0" fontId="0" fillId="0" borderId="15" xfId="0" applyBorder="1" applyAlignment="1">
      <alignment vertical="center" wrapText="1"/>
    </xf>
    <xf numFmtId="0" fontId="1" fillId="0" borderId="15" xfId="0" applyFont="1" applyBorder="1"/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164" fontId="1" fillId="0" borderId="30" xfId="0" applyNumberFormat="1" applyFont="1" applyBorder="1" applyAlignment="1">
      <alignment horizontal="center"/>
    </xf>
    <xf numFmtId="165" fontId="1" fillId="0" borderId="30" xfId="0" applyNumberFormat="1" applyFont="1" applyBorder="1" applyAlignment="1">
      <alignment horizontal="center"/>
    </xf>
    <xf numFmtId="0" fontId="13" fillId="0" borderId="29" xfId="0" applyFont="1" applyBorder="1" applyAlignment="1">
      <alignment horizontal="center" vertical="center" wrapText="1"/>
    </xf>
    <xf numFmtId="164" fontId="13" fillId="0" borderId="30" xfId="0" applyNumberFormat="1" applyFont="1" applyBorder="1" applyAlignment="1">
      <alignment horizontal="center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/>
    </xf>
    <xf numFmtId="0" fontId="0" fillId="0" borderId="13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60" xfId="0" applyBorder="1"/>
    <xf numFmtId="0" fontId="0" fillId="0" borderId="22" xfId="0" applyBorder="1"/>
    <xf numFmtId="0" fontId="0" fillId="0" borderId="6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10" fontId="0" fillId="0" borderId="22" xfId="0" applyNumberFormat="1" applyBorder="1" applyAlignment="1">
      <alignment horizontal="center"/>
    </xf>
    <xf numFmtId="164" fontId="0" fillId="0" borderId="62" xfId="0" applyNumberFormat="1" applyBorder="1" applyAlignment="1">
      <alignment horizontal="center"/>
    </xf>
    <xf numFmtId="0" fontId="0" fillId="0" borderId="44" xfId="0" applyFont="1" applyBorder="1"/>
    <xf numFmtId="0" fontId="0" fillId="0" borderId="45" xfId="0" applyFont="1" applyBorder="1" applyAlignment="1">
      <alignment horizontal="center"/>
    </xf>
    <xf numFmtId="0" fontId="0" fillId="0" borderId="63" xfId="0" applyFont="1" applyBorder="1"/>
    <xf numFmtId="0" fontId="0" fillId="0" borderId="45" xfId="0" applyFont="1" applyBorder="1" applyAlignment="1">
      <alignment horizontal="center" vertical="center"/>
    </xf>
    <xf numFmtId="0" fontId="0" fillId="0" borderId="64" xfId="0" applyFont="1" applyBorder="1" applyAlignment="1">
      <alignment horizontal="center" vertical="center" wrapText="1"/>
    </xf>
    <xf numFmtId="0" fontId="0" fillId="0" borderId="45" xfId="0" applyFont="1" applyBorder="1" applyAlignment="1">
      <alignment horizontal="center" vertical="center" wrapText="1"/>
    </xf>
    <xf numFmtId="10" fontId="0" fillId="0" borderId="45" xfId="0" applyNumberFormat="1" applyFont="1" applyBorder="1" applyAlignment="1">
      <alignment horizontal="center"/>
    </xf>
    <xf numFmtId="165" fontId="4" fillId="0" borderId="65" xfId="0" applyNumberFormat="1" applyFont="1" applyBorder="1" applyAlignment="1">
      <alignment horizontal="center"/>
    </xf>
    <xf numFmtId="10" fontId="1" fillId="0" borderId="13" xfId="0" applyNumberFormat="1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0" fillId="0" borderId="50" xfId="0" applyFont="1" applyBorder="1" applyAlignment="1">
      <alignment horizontal="center"/>
    </xf>
    <xf numFmtId="0" fontId="0" fillId="0" borderId="53" xfId="0" applyFont="1" applyBorder="1" applyAlignment="1">
      <alignment horizontal="center"/>
    </xf>
    <xf numFmtId="0" fontId="4" fillId="0" borderId="34" xfId="0" applyFont="1" applyBorder="1" applyAlignment="1">
      <alignment horizontal="center" wrapText="1"/>
    </xf>
    <xf numFmtId="0" fontId="4" fillId="0" borderId="45" xfId="0" applyFont="1" applyBorder="1" applyAlignment="1">
      <alignment horizontal="center" wrapText="1"/>
    </xf>
    <xf numFmtId="0" fontId="4" fillId="0" borderId="49" xfId="0" applyFont="1" applyBorder="1" applyAlignment="1">
      <alignment horizontal="center" wrapText="1"/>
    </xf>
    <xf numFmtId="0" fontId="4" fillId="0" borderId="50" xfId="0" applyFont="1" applyBorder="1" applyAlignment="1">
      <alignment horizontal="center" wrapText="1"/>
    </xf>
    <xf numFmtId="0" fontId="4" fillId="0" borderId="51" xfId="0" applyFont="1" applyBorder="1" applyAlignment="1">
      <alignment horizontal="center" wrapText="1"/>
    </xf>
    <xf numFmtId="0" fontId="4" fillId="0" borderId="35" xfId="0" applyFont="1" applyBorder="1" applyAlignment="1">
      <alignment horizontal="center" wrapText="1"/>
    </xf>
    <xf numFmtId="0" fontId="4" fillId="0" borderId="44" xfId="0" applyFont="1" applyBorder="1" applyAlignment="1">
      <alignment horizontal="center" wrapText="1"/>
    </xf>
    <xf numFmtId="0" fontId="4" fillId="0" borderId="37" xfId="0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0" xfId="0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3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4"/>
          <c:order val="0"/>
          <c:tx>
            <c:strRef>
              <c:f>Plots!$C$2</c:f>
              <c:strCache>
                <c:ptCount val="1"/>
                <c:pt idx="0">
                  <c:v># Participants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Plots!$D$5:$D$19</c:f>
              <c:numCache>
                <c:formatCode>0.00%</c:formatCode>
                <c:ptCount val="15"/>
                <c:pt idx="0">
                  <c:v>0.49</c:v>
                </c:pt>
                <c:pt idx="1">
                  <c:v>0.64770000000000005</c:v>
                </c:pt>
                <c:pt idx="2">
                  <c:v>0.74659586056644878</c:v>
                </c:pt>
                <c:pt idx="3">
                  <c:v>0.53045634920634932</c:v>
                </c:pt>
                <c:pt idx="4">
                  <c:v>0.51007016632016622</c:v>
                </c:pt>
                <c:pt idx="5">
                  <c:v>0.48380000000000001</c:v>
                </c:pt>
                <c:pt idx="6" formatCode="0.0000%">
                  <c:v>0.53645833333333326</c:v>
                </c:pt>
                <c:pt idx="7">
                  <c:v>0.49819999999999998</c:v>
                </c:pt>
                <c:pt idx="8">
                  <c:v>0.47499999999999998</c:v>
                </c:pt>
                <c:pt idx="9">
                  <c:v>0.52024400000000004</c:v>
                </c:pt>
                <c:pt idx="10">
                  <c:v>0.5625</c:v>
                </c:pt>
                <c:pt idx="11">
                  <c:v>0.57399999999999995</c:v>
                </c:pt>
                <c:pt idx="12">
                  <c:v>0.60299999999999998</c:v>
                </c:pt>
                <c:pt idx="13">
                  <c:v>0.609375</c:v>
                </c:pt>
                <c:pt idx="14">
                  <c:v>0.63200000000000001</c:v>
                </c:pt>
              </c:numCache>
            </c:numRef>
          </c:xVal>
          <c:yVal>
            <c:numRef>
              <c:f>Plots!$C$5:$C$19</c:f>
              <c:numCache>
                <c:formatCode>General</c:formatCode>
                <c:ptCount val="15"/>
                <c:pt idx="0">
                  <c:v>40</c:v>
                </c:pt>
                <c:pt idx="1">
                  <c:v>11</c:v>
                </c:pt>
                <c:pt idx="2">
                  <c:v>3</c:v>
                </c:pt>
                <c:pt idx="3">
                  <c:v>36</c:v>
                </c:pt>
                <c:pt idx="4">
                  <c:v>13</c:v>
                </c:pt>
                <c:pt idx="5">
                  <c:v>6</c:v>
                </c:pt>
                <c:pt idx="6">
                  <c:v>32</c:v>
                </c:pt>
                <c:pt idx="7">
                  <c:v>55</c:v>
                </c:pt>
                <c:pt idx="8">
                  <c:v>10</c:v>
                </c:pt>
                <c:pt idx="9">
                  <c:v>18</c:v>
                </c:pt>
                <c:pt idx="10">
                  <c:v>24</c:v>
                </c:pt>
                <c:pt idx="11">
                  <c:v>27</c:v>
                </c:pt>
                <c:pt idx="12">
                  <c:v>28</c:v>
                </c:pt>
                <c:pt idx="13">
                  <c:v>8</c:v>
                </c:pt>
                <c:pt idx="14">
                  <c:v>34</c:v>
                </c:pt>
              </c:numCache>
            </c:numRef>
          </c:yVal>
          <c:smooth val="0"/>
        </c:ser>
        <c:ser>
          <c:idx val="5"/>
          <c:order val="1"/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2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chemeClr val="accent4"/>
                </a:solidFill>
                <a:round/>
              </a:ln>
              <a:effectLst/>
            </c:spPr>
          </c:dPt>
          <c:xVal>
            <c:numRef>
              <c:f>Plots!$B$28:$D$28</c:f>
              <c:numCache>
                <c:formatCode>General</c:formatCode>
                <c:ptCount val="3"/>
                <c:pt idx="0">
                  <c:v>0.5</c:v>
                </c:pt>
                <c:pt idx="1">
                  <c:v>0.5</c:v>
                </c:pt>
              </c:numCache>
            </c:numRef>
          </c:xVal>
          <c:yVal>
            <c:numRef>
              <c:f>Plots!$B$27:$D$27</c:f>
              <c:numCache>
                <c:formatCode>General</c:formatCode>
                <c:ptCount val="3"/>
                <c:pt idx="0">
                  <c:v>0</c:v>
                </c:pt>
                <c:pt idx="1">
                  <c:v>60</c:v>
                </c:pt>
              </c:numCache>
            </c:numRef>
          </c:yVal>
          <c:smooth val="0"/>
        </c:ser>
        <c:ser>
          <c:idx val="6"/>
          <c:order val="2"/>
          <c:tx>
            <c:strRef>
              <c:f>Plots!$C$2</c:f>
              <c:strCache>
                <c:ptCount val="1"/>
                <c:pt idx="0">
                  <c:v># Participants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chemeClr val="accent1">
                    <a:lumMod val="60000"/>
                  </a:schemeClr>
                </a:solidFill>
                <a:ln w="9525">
                  <a:solidFill>
                    <a:schemeClr val="accent1">
                      <a:lumMod val="60000"/>
                    </a:schemeClr>
                  </a:solidFill>
                </a:ln>
                <a:effectLst/>
              </c:spPr>
            </c:marker>
            <c:bubble3D val="0"/>
          </c:dPt>
          <c:dPt>
            <c:idx val="5"/>
            <c:marker>
              <c:symbol val="circle"/>
              <c:size val="5"/>
              <c:spPr>
                <a:solidFill>
                  <a:schemeClr val="accent1">
                    <a:lumMod val="60000"/>
                  </a:schemeClr>
                </a:solidFill>
                <a:ln w="9525">
                  <a:solidFill>
                    <a:schemeClr val="accent1">
                      <a:lumMod val="60000"/>
                    </a:schemeClr>
                  </a:solidFill>
                </a:ln>
                <a:effectLst/>
              </c:spPr>
            </c:marker>
            <c:bubble3D val="0"/>
          </c:dPt>
          <c:dPt>
            <c:idx val="7"/>
            <c:marker>
              <c:symbol val="circle"/>
              <c:size val="5"/>
              <c:spPr>
                <a:solidFill>
                  <a:schemeClr val="accent1">
                    <a:lumMod val="60000"/>
                  </a:schemeClr>
                </a:solidFill>
                <a:ln w="9525">
                  <a:solidFill>
                    <a:schemeClr val="accent1">
                      <a:lumMod val="60000"/>
                    </a:schemeClr>
                  </a:solidFill>
                </a:ln>
                <a:effectLst/>
              </c:spPr>
            </c:marker>
            <c:bubble3D val="0"/>
          </c:dPt>
          <c:dLbls>
            <c:dLbl>
              <c:idx val="0"/>
              <c:layout>
                <c:manualLayout>
                  <c:x val="2.7777777777777779E-3"/>
                  <c:y val="-1.5180512074544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Oohashi 91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Yoshikawa 95</a:t>
                    </a:r>
                  </a:p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5555555555556572E-3"/>
                  <c:y val="-2.912621359223301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Hawksford  97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888888888888888E-2"/>
                  <c:y val="-2.265372168284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Nishiguchi 03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Hamasaki </a:t>
                    </a:r>
                    <a:r>
                      <a:rPr lang="en-US" baseline="0"/>
                      <a:t>04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Nishiguchi 05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1088124836570207E-2"/>
                  <c:y val="-1.494319819740317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Repp 06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Meyer 07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4.7222222222222249E-2"/>
                  <c:y val="1.941747572815533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Woszyck 07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5555555555556061E-3"/>
                  <c:y val="-1.941747572815533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Pras 10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8.3333333333333332E-3"/>
                  <c:y val="2.141900937081659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King 10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5.5555555555555046E-3"/>
                  <c:y val="1.94174757281552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Kanetada A</a:t>
                    </a:r>
                    <a:r>
                      <a:rPr lang="en-US" baseline="0"/>
                      <a:t> </a:t>
                    </a:r>
                    <a:r>
                      <a:rPr lang="en-US"/>
                      <a:t>13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7777777777777779E-3"/>
                  <c:y val="-2.588996763754045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Kanetada B 13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8.3333333333333332E-3"/>
                  <c:y val="1.94174757281552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Jackson 14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7777777777777779E-3"/>
                  <c:y val="-2.588996763754045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Mizumachi 15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Plots!$D$5:$D$19</c:f>
              <c:numCache>
                <c:formatCode>0.00%</c:formatCode>
                <c:ptCount val="15"/>
                <c:pt idx="0">
                  <c:v>0.49</c:v>
                </c:pt>
                <c:pt idx="1">
                  <c:v>0.64770000000000005</c:v>
                </c:pt>
                <c:pt idx="2">
                  <c:v>0.74659586056644878</c:v>
                </c:pt>
                <c:pt idx="3">
                  <c:v>0.53045634920634932</c:v>
                </c:pt>
                <c:pt idx="4">
                  <c:v>0.51007016632016622</c:v>
                </c:pt>
                <c:pt idx="5">
                  <c:v>0.48380000000000001</c:v>
                </c:pt>
                <c:pt idx="6" formatCode="0.0000%">
                  <c:v>0.53645833333333326</c:v>
                </c:pt>
                <c:pt idx="7">
                  <c:v>0.49819999999999998</c:v>
                </c:pt>
                <c:pt idx="8">
                  <c:v>0.47499999999999998</c:v>
                </c:pt>
                <c:pt idx="9">
                  <c:v>0.52024400000000004</c:v>
                </c:pt>
                <c:pt idx="10">
                  <c:v>0.5625</c:v>
                </c:pt>
                <c:pt idx="11">
                  <c:v>0.57399999999999995</c:v>
                </c:pt>
                <c:pt idx="12">
                  <c:v>0.60299999999999998</c:v>
                </c:pt>
                <c:pt idx="13">
                  <c:v>0.609375</c:v>
                </c:pt>
                <c:pt idx="14">
                  <c:v>0.63200000000000001</c:v>
                </c:pt>
              </c:numCache>
            </c:numRef>
          </c:xVal>
          <c:yVal>
            <c:numRef>
              <c:f>Plots!$C$5:$C$19</c:f>
              <c:numCache>
                <c:formatCode>General</c:formatCode>
                <c:ptCount val="15"/>
                <c:pt idx="0">
                  <c:v>40</c:v>
                </c:pt>
                <c:pt idx="1">
                  <c:v>11</c:v>
                </c:pt>
                <c:pt idx="2">
                  <c:v>3</c:v>
                </c:pt>
                <c:pt idx="3">
                  <c:v>36</c:v>
                </c:pt>
                <c:pt idx="4">
                  <c:v>13</c:v>
                </c:pt>
                <c:pt idx="5">
                  <c:v>6</c:v>
                </c:pt>
                <c:pt idx="6">
                  <c:v>32</c:v>
                </c:pt>
                <c:pt idx="7">
                  <c:v>55</c:v>
                </c:pt>
                <c:pt idx="8">
                  <c:v>10</c:v>
                </c:pt>
                <c:pt idx="9">
                  <c:v>18</c:v>
                </c:pt>
                <c:pt idx="10">
                  <c:v>24</c:v>
                </c:pt>
                <c:pt idx="11">
                  <c:v>27</c:v>
                </c:pt>
                <c:pt idx="12">
                  <c:v>28</c:v>
                </c:pt>
                <c:pt idx="13">
                  <c:v>8</c:v>
                </c:pt>
                <c:pt idx="14">
                  <c:v>34</c:v>
                </c:pt>
              </c:numCache>
            </c:numRef>
          </c:yVal>
          <c:smooth val="0"/>
        </c:ser>
        <c:ser>
          <c:idx val="2"/>
          <c:order val="3"/>
          <c:tx>
            <c:strRef>
              <c:f>Plots!$C$2</c:f>
              <c:strCache>
                <c:ptCount val="1"/>
                <c:pt idx="0">
                  <c:v># Participants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Plots!$D$5:$D$19</c:f>
              <c:numCache>
                <c:formatCode>0.00%</c:formatCode>
                <c:ptCount val="15"/>
                <c:pt idx="0">
                  <c:v>0.49</c:v>
                </c:pt>
                <c:pt idx="1">
                  <c:v>0.64770000000000005</c:v>
                </c:pt>
                <c:pt idx="2">
                  <c:v>0.74659586056644878</c:v>
                </c:pt>
                <c:pt idx="3">
                  <c:v>0.53045634920634932</c:v>
                </c:pt>
                <c:pt idx="4">
                  <c:v>0.51007016632016622</c:v>
                </c:pt>
                <c:pt idx="5">
                  <c:v>0.48380000000000001</c:v>
                </c:pt>
                <c:pt idx="6" formatCode="0.0000%">
                  <c:v>0.53645833333333326</c:v>
                </c:pt>
                <c:pt idx="7">
                  <c:v>0.49819999999999998</c:v>
                </c:pt>
                <c:pt idx="8">
                  <c:v>0.47499999999999998</c:v>
                </c:pt>
                <c:pt idx="9">
                  <c:v>0.52024400000000004</c:v>
                </c:pt>
                <c:pt idx="10">
                  <c:v>0.5625</c:v>
                </c:pt>
                <c:pt idx="11">
                  <c:v>0.57399999999999995</c:v>
                </c:pt>
                <c:pt idx="12">
                  <c:v>0.60299999999999998</c:v>
                </c:pt>
                <c:pt idx="13">
                  <c:v>0.609375</c:v>
                </c:pt>
                <c:pt idx="14">
                  <c:v>0.63200000000000001</c:v>
                </c:pt>
              </c:numCache>
            </c:numRef>
          </c:xVal>
          <c:yVal>
            <c:numRef>
              <c:f>Plots!$C$5:$C$19</c:f>
              <c:numCache>
                <c:formatCode>General</c:formatCode>
                <c:ptCount val="15"/>
                <c:pt idx="0">
                  <c:v>40</c:v>
                </c:pt>
                <c:pt idx="1">
                  <c:v>11</c:v>
                </c:pt>
                <c:pt idx="2">
                  <c:v>3</c:v>
                </c:pt>
                <c:pt idx="3">
                  <c:v>36</c:v>
                </c:pt>
                <c:pt idx="4">
                  <c:v>13</c:v>
                </c:pt>
                <c:pt idx="5">
                  <c:v>6</c:v>
                </c:pt>
                <c:pt idx="6">
                  <c:v>32</c:v>
                </c:pt>
                <c:pt idx="7">
                  <c:v>55</c:v>
                </c:pt>
                <c:pt idx="8">
                  <c:v>10</c:v>
                </c:pt>
                <c:pt idx="9">
                  <c:v>18</c:v>
                </c:pt>
                <c:pt idx="10">
                  <c:v>24</c:v>
                </c:pt>
                <c:pt idx="11">
                  <c:v>27</c:v>
                </c:pt>
                <c:pt idx="12">
                  <c:v>28</c:v>
                </c:pt>
                <c:pt idx="13">
                  <c:v>8</c:v>
                </c:pt>
                <c:pt idx="14">
                  <c:v>34</c:v>
                </c:pt>
              </c:numCache>
            </c:numRef>
          </c:yVal>
          <c:smooth val="0"/>
        </c:ser>
        <c:ser>
          <c:idx val="3"/>
          <c:order val="4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Plots!$B$28:$D$28</c:f>
              <c:numCache>
                <c:formatCode>General</c:formatCode>
                <c:ptCount val="3"/>
                <c:pt idx="0">
                  <c:v>0.5</c:v>
                </c:pt>
                <c:pt idx="1">
                  <c:v>0.5</c:v>
                </c:pt>
              </c:numCache>
            </c:numRef>
          </c:xVal>
          <c:yVal>
            <c:numRef>
              <c:f>Plots!$B$27:$D$27</c:f>
              <c:numCache>
                <c:formatCode>General</c:formatCode>
                <c:ptCount val="3"/>
                <c:pt idx="0">
                  <c:v>0</c:v>
                </c:pt>
                <c:pt idx="1">
                  <c:v>60</c:v>
                </c:pt>
              </c:numCache>
            </c:numRef>
          </c:yVal>
          <c:smooth val="0"/>
        </c:ser>
        <c:ser>
          <c:idx val="0"/>
          <c:order val="5"/>
          <c:tx>
            <c:strRef>
              <c:f>Plots!$C$2</c:f>
              <c:strCache>
                <c:ptCount val="1"/>
                <c:pt idx="0">
                  <c:v># Participants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accent1">
                  <a:lumMod val="75000"/>
                </a:schemeClr>
              </a:solidFill>
              <a:ln w="31750">
                <a:noFill/>
              </a:ln>
              <a:effectLst/>
            </c:spPr>
          </c:marker>
          <c:dPt>
            <c:idx val="2"/>
            <c:marker>
              <c:symbol val="circle"/>
              <c:size val="6"/>
              <c:spPr>
                <a:solidFill>
                  <a:schemeClr val="accent1">
                    <a:lumMod val="75000"/>
                  </a:schemeClr>
                </a:solidFill>
                <a:ln w="31750">
                  <a:noFill/>
                </a:ln>
                <a:effectLst/>
              </c:spPr>
            </c:marker>
            <c:bubble3D val="0"/>
          </c:dPt>
          <c:dPt>
            <c:idx val="5"/>
            <c:marker>
              <c:symbol val="circle"/>
              <c:size val="6"/>
              <c:spPr>
                <a:solidFill>
                  <a:schemeClr val="accent1">
                    <a:lumMod val="75000"/>
                  </a:schemeClr>
                </a:solidFill>
                <a:ln w="31750">
                  <a:noFill/>
                </a:ln>
                <a:effectLst/>
              </c:spPr>
            </c:marker>
            <c:bubble3D val="0"/>
          </c:dPt>
          <c:dPt>
            <c:idx val="7"/>
            <c:marker>
              <c:symbol val="circle"/>
              <c:size val="6"/>
              <c:spPr>
                <a:solidFill>
                  <a:schemeClr val="accent1">
                    <a:lumMod val="75000"/>
                  </a:schemeClr>
                </a:solidFill>
                <a:ln w="31750">
                  <a:noFill/>
                </a:ln>
                <a:effectLst/>
              </c:spPr>
            </c:marker>
            <c:bubble3D val="0"/>
          </c:dPt>
          <c:dPt>
            <c:idx val="9"/>
            <c:marker>
              <c:symbol val="circle"/>
              <c:size val="6"/>
              <c:spPr>
                <a:solidFill>
                  <a:schemeClr val="accent1">
                    <a:lumMod val="75000"/>
                  </a:schemeClr>
                </a:solidFill>
                <a:ln w="31750">
                  <a:noFill/>
                </a:ln>
                <a:effectLst/>
              </c:spPr>
            </c:marker>
            <c:bubble3D val="0"/>
          </c:dPt>
          <c:dPt>
            <c:idx val="10"/>
            <c:marker>
              <c:symbol val="circle"/>
              <c:size val="6"/>
              <c:spPr>
                <a:solidFill>
                  <a:schemeClr val="accent1">
                    <a:lumMod val="75000"/>
                  </a:schemeClr>
                </a:solidFill>
                <a:ln w="31750">
                  <a:noFill/>
                </a:ln>
                <a:effectLst/>
              </c:spPr>
            </c:marker>
            <c:bubble3D val="0"/>
          </c:dPt>
          <c:dPt>
            <c:idx val="11"/>
            <c:marker>
              <c:symbol val="circle"/>
              <c:size val="6"/>
              <c:spPr>
                <a:solidFill>
                  <a:schemeClr val="accent1">
                    <a:lumMod val="75000"/>
                  </a:schemeClr>
                </a:solidFill>
                <a:ln w="31750">
                  <a:noFill/>
                </a:ln>
                <a:effectLst/>
              </c:spPr>
            </c:marker>
            <c:bubble3D val="0"/>
          </c:dPt>
          <c:dLbls>
            <c:dLbl>
              <c:idx val="0"/>
              <c:layout>
                <c:manualLayout>
                  <c:x val="0"/>
                  <c:y val="-8.032128514056274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Plenge 80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3888888888888888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Muraoka 81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x"/>
            <c:errBarType val="both"/>
            <c:errValType val="cust"/>
            <c:noEndCap val="0"/>
            <c:plus>
              <c:numRef>
                <c:f>Plots!$H$3:$H$19</c:f>
                <c:numCache>
                  <c:formatCode>General</c:formatCode>
                  <c:ptCount val="17"/>
                  <c:pt idx="0">
                    <c:v>1.4233149064852992E-2</c:v>
                  </c:pt>
                  <c:pt idx="1">
                    <c:v>1.4546950502753057E-2</c:v>
                  </c:pt>
                  <c:pt idx="2">
                    <c:v>1.4344658614593626E-2</c:v>
                  </c:pt>
                  <c:pt idx="3">
                    <c:v>6.1752538482971762E-2</c:v>
                  </c:pt>
                  <c:pt idx="4">
                    <c:v>9.975808393936117E-2</c:v>
                  </c:pt>
                  <c:pt idx="5">
                    <c:v>1.430093159975278E-2</c:v>
                  </c:pt>
                  <c:pt idx="6">
                    <c:v>5.4990203952788091E-3</c:v>
                  </c:pt>
                  <c:pt idx="7">
                    <c:v>1.3617529976712615E-2</c:v>
                  </c:pt>
                  <c:pt idx="8">
                    <c:v>5.0470665008831558E-2</c:v>
                  </c:pt>
                  <c:pt idx="9">
                    <c:v>0</c:v>
                  </c:pt>
                  <c:pt idx="10">
                    <c:v>3.9381797989670807E-2</c:v>
                  </c:pt>
                  <c:pt idx="11">
                    <c:v>1.8414239093399676E-2</c:v>
                  </c:pt>
                  <c:pt idx="12">
                    <c:v>6.7344456081368229E-2</c:v>
                  </c:pt>
                  <c:pt idx="13">
                    <c:v>6.9099332396780067E-2</c:v>
                  </c:pt>
                  <c:pt idx="14">
                    <c:v>5.4574764347893601E-2</c:v>
                  </c:pt>
                  <c:pt idx="15">
                    <c:v>4.1500785874180886E-2</c:v>
                  </c:pt>
                  <c:pt idx="16">
                    <c:v>6.0849685966889402E-2</c:v>
                  </c:pt>
                </c:numCache>
              </c:numRef>
            </c:plus>
            <c:minus>
              <c:numRef>
                <c:f>Plots!$H$3:$H$19</c:f>
                <c:numCache>
                  <c:formatCode>General</c:formatCode>
                  <c:ptCount val="17"/>
                  <c:pt idx="0">
                    <c:v>1.4233149064852992E-2</c:v>
                  </c:pt>
                  <c:pt idx="1">
                    <c:v>1.4546950502753057E-2</c:v>
                  </c:pt>
                  <c:pt idx="2">
                    <c:v>1.4344658614593626E-2</c:v>
                  </c:pt>
                  <c:pt idx="3">
                    <c:v>6.1752538482971762E-2</c:v>
                  </c:pt>
                  <c:pt idx="4">
                    <c:v>9.975808393936117E-2</c:v>
                  </c:pt>
                  <c:pt idx="5">
                    <c:v>1.430093159975278E-2</c:v>
                  </c:pt>
                  <c:pt idx="6">
                    <c:v>5.4990203952788091E-3</c:v>
                  </c:pt>
                  <c:pt idx="7">
                    <c:v>1.3617529976712615E-2</c:v>
                  </c:pt>
                  <c:pt idx="8">
                    <c:v>5.0470665008831558E-2</c:v>
                  </c:pt>
                  <c:pt idx="9">
                    <c:v>0</c:v>
                  </c:pt>
                  <c:pt idx="10">
                    <c:v>3.9381797989670807E-2</c:v>
                  </c:pt>
                  <c:pt idx="11">
                    <c:v>1.8414239093399676E-2</c:v>
                  </c:pt>
                  <c:pt idx="12">
                    <c:v>6.7344456081368229E-2</c:v>
                  </c:pt>
                  <c:pt idx="13">
                    <c:v>6.9099332396780067E-2</c:v>
                  </c:pt>
                  <c:pt idx="14">
                    <c:v>5.4574764347893601E-2</c:v>
                  </c:pt>
                  <c:pt idx="15">
                    <c:v>4.1500785874180886E-2</c:v>
                  </c:pt>
                  <c:pt idx="16">
                    <c:v>6.0849685966889402E-2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Plots!$D$3:$D$19</c:f>
              <c:numCache>
                <c:formatCode>0.00%</c:formatCode>
                <c:ptCount val="17"/>
                <c:pt idx="0">
                  <c:v>0.53</c:v>
                </c:pt>
                <c:pt idx="1">
                  <c:v>0.51132075471698091</c:v>
                </c:pt>
                <c:pt idx="2">
                  <c:v>0.49</c:v>
                </c:pt>
                <c:pt idx="3">
                  <c:v>0.64770000000000005</c:v>
                </c:pt>
                <c:pt idx="4">
                  <c:v>0.74659586056644878</c:v>
                </c:pt>
                <c:pt idx="5">
                  <c:v>0.53045634920634932</c:v>
                </c:pt>
                <c:pt idx="6">
                  <c:v>0.51007016632016622</c:v>
                </c:pt>
                <c:pt idx="7">
                  <c:v>0.48380000000000001</c:v>
                </c:pt>
                <c:pt idx="8" formatCode="0.0000%">
                  <c:v>0.53645833333333326</c:v>
                </c:pt>
                <c:pt idx="9">
                  <c:v>0.49819999999999998</c:v>
                </c:pt>
                <c:pt idx="10">
                  <c:v>0.47499999999999998</c:v>
                </c:pt>
                <c:pt idx="11">
                  <c:v>0.52024400000000004</c:v>
                </c:pt>
                <c:pt idx="12">
                  <c:v>0.5625</c:v>
                </c:pt>
                <c:pt idx="13">
                  <c:v>0.57399999999999995</c:v>
                </c:pt>
                <c:pt idx="14">
                  <c:v>0.60299999999999998</c:v>
                </c:pt>
                <c:pt idx="15">
                  <c:v>0.609375</c:v>
                </c:pt>
                <c:pt idx="16">
                  <c:v>0.63200000000000001</c:v>
                </c:pt>
              </c:numCache>
            </c:numRef>
          </c:xVal>
          <c:yVal>
            <c:numRef>
              <c:f>Plots!$C$3:$C$19</c:f>
              <c:numCache>
                <c:formatCode>General</c:formatCode>
                <c:ptCount val="17"/>
                <c:pt idx="0">
                  <c:v>43</c:v>
                </c:pt>
                <c:pt idx="1">
                  <c:v>53</c:v>
                </c:pt>
                <c:pt idx="2">
                  <c:v>40</c:v>
                </c:pt>
                <c:pt idx="3">
                  <c:v>11</c:v>
                </c:pt>
                <c:pt idx="4">
                  <c:v>3</c:v>
                </c:pt>
                <c:pt idx="5">
                  <c:v>36</c:v>
                </c:pt>
                <c:pt idx="6">
                  <c:v>13</c:v>
                </c:pt>
                <c:pt idx="7">
                  <c:v>6</c:v>
                </c:pt>
                <c:pt idx="8">
                  <c:v>32</c:v>
                </c:pt>
                <c:pt idx="9">
                  <c:v>55</c:v>
                </c:pt>
                <c:pt idx="10">
                  <c:v>10</c:v>
                </c:pt>
                <c:pt idx="11">
                  <c:v>18</c:v>
                </c:pt>
                <c:pt idx="12">
                  <c:v>24</c:v>
                </c:pt>
                <c:pt idx="13">
                  <c:v>27</c:v>
                </c:pt>
                <c:pt idx="14">
                  <c:v>28</c:v>
                </c:pt>
                <c:pt idx="15">
                  <c:v>8</c:v>
                </c:pt>
                <c:pt idx="16">
                  <c:v>34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5005120"/>
        <c:axId val="1445005664"/>
      </c:scatterChart>
      <c:valAx>
        <c:axId val="1445005120"/>
        <c:scaling>
          <c:orientation val="minMax"/>
          <c:min val="0.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</a:t>
                </a:r>
                <a:r>
                  <a:rPr lang="en-US" baseline="0"/>
                  <a:t> correct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5005664"/>
        <c:crosses val="autoZero"/>
        <c:crossBetween val="midCat"/>
      </c:valAx>
      <c:valAx>
        <c:axId val="1445005664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participants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50051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2"/>
          <c:order val="0"/>
          <c:tx>
            <c:v>Mizumachi team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(Plots!$B$16,Plots!$B$17,Plots!$B$19)</c:f>
              <c:numCache>
                <c:formatCode>General</c:formatCode>
                <c:ptCount val="3"/>
                <c:pt idx="0">
                  <c:v>2013</c:v>
                </c:pt>
                <c:pt idx="1">
                  <c:v>2013</c:v>
                </c:pt>
                <c:pt idx="2">
                  <c:v>2015</c:v>
                </c:pt>
              </c:numCache>
            </c:numRef>
          </c:xVal>
          <c:yVal>
            <c:numRef>
              <c:f>(Plots!$D$16,Plots!$D$17,Plots!$D$19)</c:f>
              <c:numCache>
                <c:formatCode>0.00%</c:formatCode>
                <c:ptCount val="3"/>
                <c:pt idx="0">
                  <c:v>0.57399999999999995</c:v>
                </c:pt>
                <c:pt idx="1">
                  <c:v>0.60299999999999998</c:v>
                </c:pt>
                <c:pt idx="2">
                  <c:v>0.63200000000000001</c:v>
                </c:pt>
              </c:numCache>
            </c:numRef>
          </c:yVal>
          <c:smooth val="0"/>
        </c:ser>
        <c:ser>
          <c:idx val="3"/>
          <c:order val="1"/>
          <c:tx>
            <c:v>Nishiguchi team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Plots!$B$8:$B$10</c:f>
              <c:numCache>
                <c:formatCode>General</c:formatCode>
                <c:ptCount val="3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</c:numCache>
            </c:numRef>
          </c:xVal>
          <c:yVal>
            <c:numRef>
              <c:f>Plots!$D$8:$D$10</c:f>
              <c:numCache>
                <c:formatCode>0.00%</c:formatCode>
                <c:ptCount val="3"/>
                <c:pt idx="0">
                  <c:v>0.53045634920634932</c:v>
                </c:pt>
                <c:pt idx="1">
                  <c:v>0.51007016632016622</c:v>
                </c:pt>
                <c:pt idx="2">
                  <c:v>0.48380000000000001</c:v>
                </c:pt>
              </c:numCache>
            </c:numRef>
          </c:yVal>
          <c:smooth val="0"/>
        </c:ser>
        <c:ser>
          <c:idx val="0"/>
          <c:order val="2"/>
          <c:tx>
            <c:v>Other research teams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(Plots!$B$3,Plots!$B$4,Plots!$B$5,Plots!$B$6,Plots!$B$7,Plots!$B$12,Plots!$B$13,Plots!$B$15,Plots!$B$14,Plots!$B$18)</c:f>
              <c:numCache>
                <c:formatCode>General</c:formatCode>
                <c:ptCount val="10"/>
                <c:pt idx="0">
                  <c:v>1980</c:v>
                </c:pt>
                <c:pt idx="1">
                  <c:v>1981</c:v>
                </c:pt>
                <c:pt idx="2">
                  <c:v>1991</c:v>
                </c:pt>
                <c:pt idx="3">
                  <c:v>1995</c:v>
                </c:pt>
                <c:pt idx="4">
                  <c:v>1997</c:v>
                </c:pt>
                <c:pt idx="5">
                  <c:v>2007</c:v>
                </c:pt>
                <c:pt idx="6">
                  <c:v>2007</c:v>
                </c:pt>
                <c:pt idx="7">
                  <c:v>2012</c:v>
                </c:pt>
                <c:pt idx="8">
                  <c:v>2010</c:v>
                </c:pt>
                <c:pt idx="9">
                  <c:v>2014</c:v>
                </c:pt>
              </c:numCache>
            </c:numRef>
          </c:xVal>
          <c:yVal>
            <c:numRef>
              <c:f>(Plots!$D$3:$D$7,Plots!$D$12:$D$15,Plots!$D$18)</c:f>
              <c:numCache>
                <c:formatCode>0.00%</c:formatCode>
                <c:ptCount val="10"/>
                <c:pt idx="0">
                  <c:v>0.53</c:v>
                </c:pt>
                <c:pt idx="1">
                  <c:v>0.51132075471698091</c:v>
                </c:pt>
                <c:pt idx="2">
                  <c:v>0.49</c:v>
                </c:pt>
                <c:pt idx="3">
                  <c:v>0.64770000000000005</c:v>
                </c:pt>
                <c:pt idx="4">
                  <c:v>0.74659586056644878</c:v>
                </c:pt>
                <c:pt idx="5">
                  <c:v>0.49819999999999998</c:v>
                </c:pt>
                <c:pt idx="6">
                  <c:v>0.47499999999999998</c:v>
                </c:pt>
                <c:pt idx="7">
                  <c:v>0.52024400000000004</c:v>
                </c:pt>
                <c:pt idx="8">
                  <c:v>0.5625</c:v>
                </c:pt>
                <c:pt idx="9">
                  <c:v>0.609375</c:v>
                </c:pt>
              </c:numCache>
            </c:numRef>
          </c:yVal>
          <c:smooth val="0"/>
        </c:ser>
        <c:ser>
          <c:idx val="1"/>
          <c:order val="3"/>
          <c:spPr>
            <a:ln w="19050" cap="rnd">
              <a:solidFill>
                <a:srgbClr val="FF0000"/>
              </a:solidFill>
              <a:round/>
              <a:headEnd w="sm" len="sm"/>
            </a:ln>
            <a:effectLst/>
          </c:spPr>
          <c:marker>
            <c:symbol val="none"/>
          </c:marker>
          <c:xVal>
            <c:numRef>
              <c:f>Plots!$E$27:$E$27</c:f>
              <c:numCache>
                <c:formatCode>General</c:formatCode>
                <c:ptCount val="1"/>
                <c:pt idx="0">
                  <c:v>1980</c:v>
                </c:pt>
              </c:numCache>
            </c:numRef>
          </c:xVal>
          <c:yVal>
            <c:numRef>
              <c:f>Plots!$B$28:$D$28</c:f>
              <c:numCache>
                <c:formatCode>General</c:formatCode>
                <c:ptCount val="3"/>
                <c:pt idx="0">
                  <c:v>0.5</c:v>
                </c:pt>
                <c:pt idx="1">
                  <c:v>0.5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2658528"/>
        <c:axId val="1453256256"/>
      </c:scatterChart>
      <c:valAx>
        <c:axId val="1202658528"/>
        <c:scaling>
          <c:orientation val="minMax"/>
          <c:max val="2015"/>
          <c:min val="198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</a:t>
                </a:r>
                <a:r>
                  <a:rPr lang="en-US" baseline="0"/>
                  <a:t> first published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3256256"/>
        <c:crosses val="autoZero"/>
        <c:crossBetween val="midCat"/>
      </c:valAx>
      <c:valAx>
        <c:axId val="1453256256"/>
        <c:scaling>
          <c:orientation val="minMax"/>
          <c:min val="0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 correct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26585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Plots!$L$3:$L$19</c:f>
              <c:numCache>
                <c:formatCode>0.00%</c:formatCode>
                <c:ptCount val="17"/>
                <c:pt idx="0">
                  <c:v>0.52984496124031011</c:v>
                </c:pt>
                <c:pt idx="1">
                  <c:v>0.51132075471698113</c:v>
                </c:pt>
                <c:pt idx="2">
                  <c:v>0.49</c:v>
                </c:pt>
                <c:pt idx="3">
                  <c:v>0.64393939393939392</c:v>
                </c:pt>
                <c:pt idx="4">
                  <c:v>0.74509803921568629</c:v>
                </c:pt>
                <c:pt idx="5">
                  <c:v>0.53152173913043477</c:v>
                </c:pt>
                <c:pt idx="6">
                  <c:v>0.51082251082251084</c:v>
                </c:pt>
                <c:pt idx="7">
                  <c:v>0.48379629629629628</c:v>
                </c:pt>
                <c:pt idx="8">
                  <c:v>0.48837209302325579</c:v>
                </c:pt>
                <c:pt idx="9">
                  <c:v>0.49819494584837543</c:v>
                </c:pt>
                <c:pt idx="10">
                  <c:v>0.47368421052631576</c:v>
                </c:pt>
                <c:pt idx="11">
                  <c:v>0.5205091937765205</c:v>
                </c:pt>
                <c:pt idx="12">
                  <c:v>0.55737704918032782</c:v>
                </c:pt>
                <c:pt idx="13">
                  <c:v>0.57407407407407407</c:v>
                </c:pt>
                <c:pt idx="14">
                  <c:v>0.6026785714285714</c:v>
                </c:pt>
                <c:pt idx="15">
                  <c:v>0.609375</c:v>
                </c:pt>
                <c:pt idx="16">
                  <c:v>0.63235294117647056</c:v>
                </c:pt>
              </c:numCache>
            </c:numRef>
          </c:xVal>
          <c:yVal>
            <c:numRef>
              <c:f>Plots!$K$3:$K$19</c:f>
              <c:numCache>
                <c:formatCode>General</c:formatCode>
                <c:ptCount val="17"/>
                <c:pt idx="0">
                  <c:v>2580</c:v>
                </c:pt>
                <c:pt idx="1">
                  <c:v>1060</c:v>
                </c:pt>
                <c:pt idx="2">
                  <c:v>800</c:v>
                </c:pt>
                <c:pt idx="3">
                  <c:v>132</c:v>
                </c:pt>
                <c:pt idx="4">
                  <c:v>51</c:v>
                </c:pt>
                <c:pt idx="5">
                  <c:v>920</c:v>
                </c:pt>
                <c:pt idx="6">
                  <c:v>1848</c:v>
                </c:pt>
                <c:pt idx="7">
                  <c:v>864</c:v>
                </c:pt>
                <c:pt idx="8">
                  <c:v>86</c:v>
                </c:pt>
                <c:pt idx="9">
                  <c:v>554</c:v>
                </c:pt>
                <c:pt idx="10">
                  <c:v>114</c:v>
                </c:pt>
                <c:pt idx="11">
                  <c:v>707</c:v>
                </c:pt>
                <c:pt idx="12">
                  <c:v>61</c:v>
                </c:pt>
                <c:pt idx="13">
                  <c:v>108</c:v>
                </c:pt>
                <c:pt idx="14">
                  <c:v>224</c:v>
                </c:pt>
                <c:pt idx="15">
                  <c:v>960</c:v>
                </c:pt>
                <c:pt idx="16">
                  <c:v>136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3255168"/>
        <c:axId val="1453259520"/>
      </c:scatterChart>
      <c:valAx>
        <c:axId val="1453255168"/>
        <c:scaling>
          <c:orientation val="minMax"/>
          <c:max val="0.75000000000000011"/>
          <c:min val="0.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in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3259520"/>
        <c:crosses val="autoZero"/>
        <c:crossBetween val="midCat"/>
      </c:valAx>
      <c:valAx>
        <c:axId val="1453259520"/>
        <c:scaling>
          <c:logBase val="2"/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32551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Histogram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Frequency</c:v>
          </c:tx>
          <c:invertIfNegative val="0"/>
          <c:cat>
            <c:numRef>
              <c:f>'p values'!$O$20:$O$36</c:f>
              <c:numCache>
                <c:formatCode>General</c:formatCode>
                <c:ptCount val="17"/>
                <c:pt idx="0">
                  <c:v>6.25E-2</c:v>
                </c:pt>
                <c:pt idx="1">
                  <c:v>0.125</c:v>
                </c:pt>
                <c:pt idx="2">
                  <c:v>0.1875</c:v>
                </c:pt>
                <c:pt idx="3">
                  <c:v>0.25</c:v>
                </c:pt>
                <c:pt idx="4">
                  <c:v>0.3125</c:v>
                </c:pt>
                <c:pt idx="5">
                  <c:v>0.375</c:v>
                </c:pt>
                <c:pt idx="6">
                  <c:v>0.4375</c:v>
                </c:pt>
                <c:pt idx="7">
                  <c:v>0.5</c:v>
                </c:pt>
                <c:pt idx="8">
                  <c:v>0.5625</c:v>
                </c:pt>
                <c:pt idx="9">
                  <c:v>0.625</c:v>
                </c:pt>
                <c:pt idx="10">
                  <c:v>0.6875</c:v>
                </c:pt>
                <c:pt idx="11">
                  <c:v>0.75</c:v>
                </c:pt>
                <c:pt idx="12">
                  <c:v>0.8125</c:v>
                </c:pt>
                <c:pt idx="13">
                  <c:v>0.875</c:v>
                </c:pt>
                <c:pt idx="14">
                  <c:v>0.9375</c:v>
                </c:pt>
                <c:pt idx="15">
                  <c:v>1</c:v>
                </c:pt>
              </c:numCache>
            </c:numRef>
          </c:cat>
          <c:val>
            <c:numRef>
              <c:f>'p values'!$P$20:$P$36</c:f>
              <c:numCache>
                <c:formatCode>General</c:formatCode>
                <c:ptCount val="17"/>
                <c:pt idx="0">
                  <c:v>27</c:v>
                </c:pt>
                <c:pt idx="1">
                  <c:v>3</c:v>
                </c:pt>
                <c:pt idx="2">
                  <c:v>18</c:v>
                </c:pt>
                <c:pt idx="3">
                  <c:v>5</c:v>
                </c:pt>
                <c:pt idx="4">
                  <c:v>27</c:v>
                </c:pt>
                <c:pt idx="5">
                  <c:v>10</c:v>
                </c:pt>
                <c:pt idx="6">
                  <c:v>28</c:v>
                </c:pt>
                <c:pt idx="7">
                  <c:v>6</c:v>
                </c:pt>
                <c:pt idx="8">
                  <c:v>1</c:v>
                </c:pt>
                <c:pt idx="9">
                  <c:v>28</c:v>
                </c:pt>
                <c:pt idx="10">
                  <c:v>10</c:v>
                </c:pt>
                <c:pt idx="11">
                  <c:v>25</c:v>
                </c:pt>
                <c:pt idx="12">
                  <c:v>2</c:v>
                </c:pt>
                <c:pt idx="13">
                  <c:v>19</c:v>
                </c:pt>
                <c:pt idx="14">
                  <c:v>8</c:v>
                </c:pt>
                <c:pt idx="15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3258432"/>
        <c:axId val="1453261696"/>
      </c:barChart>
      <c:lineChart>
        <c:grouping val="standard"/>
        <c:varyColors val="0"/>
        <c:ser>
          <c:idx val="1"/>
          <c:order val="1"/>
          <c:tx>
            <c:v>Cumulative %</c:v>
          </c:tx>
          <c:cat>
            <c:numRef>
              <c:f>'p values'!$O$20:$O$36</c:f>
              <c:numCache>
                <c:formatCode>General</c:formatCode>
                <c:ptCount val="17"/>
                <c:pt idx="0">
                  <c:v>6.25E-2</c:v>
                </c:pt>
                <c:pt idx="1">
                  <c:v>0.125</c:v>
                </c:pt>
                <c:pt idx="2">
                  <c:v>0.1875</c:v>
                </c:pt>
                <c:pt idx="3">
                  <c:v>0.25</c:v>
                </c:pt>
                <c:pt idx="4">
                  <c:v>0.3125</c:v>
                </c:pt>
                <c:pt idx="5">
                  <c:v>0.375</c:v>
                </c:pt>
                <c:pt idx="6">
                  <c:v>0.4375</c:v>
                </c:pt>
                <c:pt idx="7">
                  <c:v>0.5</c:v>
                </c:pt>
                <c:pt idx="8">
                  <c:v>0.5625</c:v>
                </c:pt>
                <c:pt idx="9">
                  <c:v>0.625</c:v>
                </c:pt>
                <c:pt idx="10">
                  <c:v>0.6875</c:v>
                </c:pt>
                <c:pt idx="11">
                  <c:v>0.75</c:v>
                </c:pt>
                <c:pt idx="12">
                  <c:v>0.8125</c:v>
                </c:pt>
                <c:pt idx="13">
                  <c:v>0.875</c:v>
                </c:pt>
                <c:pt idx="14">
                  <c:v>0.9375</c:v>
                </c:pt>
                <c:pt idx="15">
                  <c:v>1</c:v>
                </c:pt>
              </c:numCache>
            </c:numRef>
          </c:cat>
          <c:val>
            <c:numRef>
              <c:f>'p values'!$Q$20:$Q$36</c:f>
              <c:numCache>
                <c:formatCode>0.00%</c:formatCode>
                <c:ptCount val="17"/>
                <c:pt idx="0">
                  <c:v>0.11392405063291139</c:v>
                </c:pt>
                <c:pt idx="1">
                  <c:v>0.12658227848101267</c:v>
                </c:pt>
                <c:pt idx="2">
                  <c:v>0.20253164556962025</c:v>
                </c:pt>
                <c:pt idx="3">
                  <c:v>0.22362869198312235</c:v>
                </c:pt>
                <c:pt idx="4">
                  <c:v>0.33755274261603374</c:v>
                </c:pt>
                <c:pt idx="5">
                  <c:v>0.379746835443038</c:v>
                </c:pt>
                <c:pt idx="6">
                  <c:v>0.49789029535864981</c:v>
                </c:pt>
                <c:pt idx="7">
                  <c:v>0.52320675105485237</c:v>
                </c:pt>
                <c:pt idx="8">
                  <c:v>0.52742616033755274</c:v>
                </c:pt>
                <c:pt idx="9">
                  <c:v>0.64556962025316456</c:v>
                </c:pt>
                <c:pt idx="10">
                  <c:v>0.68776371308016881</c:v>
                </c:pt>
                <c:pt idx="11">
                  <c:v>0.7932489451476793</c:v>
                </c:pt>
                <c:pt idx="12">
                  <c:v>0.80168776371308015</c:v>
                </c:pt>
                <c:pt idx="13">
                  <c:v>0.88185654008438819</c:v>
                </c:pt>
                <c:pt idx="14">
                  <c:v>0.91561181434599159</c:v>
                </c:pt>
                <c:pt idx="15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v>fortyfive</c:v>
          </c:tx>
          <c:val>
            <c:numRef>
              <c:f>'p values'!$R$20:$R$35</c:f>
              <c:numCache>
                <c:formatCode>0.00%</c:formatCode>
                <c:ptCount val="16"/>
                <c:pt idx="0">
                  <c:v>6.25E-2</c:v>
                </c:pt>
                <c:pt idx="1">
                  <c:v>0.125</c:v>
                </c:pt>
                <c:pt idx="2">
                  <c:v>0.1875</c:v>
                </c:pt>
                <c:pt idx="3">
                  <c:v>0.25</c:v>
                </c:pt>
                <c:pt idx="4">
                  <c:v>0.3125</c:v>
                </c:pt>
                <c:pt idx="5">
                  <c:v>0.375</c:v>
                </c:pt>
                <c:pt idx="6">
                  <c:v>0.4375</c:v>
                </c:pt>
                <c:pt idx="7">
                  <c:v>0.5</c:v>
                </c:pt>
                <c:pt idx="8">
                  <c:v>0.5625</c:v>
                </c:pt>
                <c:pt idx="9">
                  <c:v>0.625</c:v>
                </c:pt>
                <c:pt idx="10">
                  <c:v>0.6875</c:v>
                </c:pt>
                <c:pt idx="11">
                  <c:v>0.75</c:v>
                </c:pt>
                <c:pt idx="12">
                  <c:v>0.8125</c:v>
                </c:pt>
                <c:pt idx="13">
                  <c:v>0.875</c:v>
                </c:pt>
                <c:pt idx="14">
                  <c:v>0.9375</c:v>
                </c:pt>
                <c:pt idx="15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3254624"/>
        <c:axId val="1453260064"/>
      </c:lineChart>
      <c:catAx>
        <c:axId val="1453258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Bin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453261696"/>
        <c:crosses val="autoZero"/>
        <c:auto val="1"/>
        <c:lblAlgn val="ctr"/>
        <c:lblOffset val="100"/>
        <c:noMultiLvlLbl val="0"/>
      </c:catAx>
      <c:valAx>
        <c:axId val="145326169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Frequency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453258432"/>
        <c:crosses val="autoZero"/>
        <c:crossBetween val="between"/>
      </c:valAx>
      <c:valAx>
        <c:axId val="1453260064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crossAx val="1453254624"/>
        <c:crosses val="max"/>
        <c:crossBetween val="between"/>
      </c:valAx>
      <c:catAx>
        <c:axId val="1453254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53260064"/>
        <c:crosses val="autoZero"/>
        <c:auto val="1"/>
        <c:lblAlgn val="ctr"/>
        <c:lblOffset val="100"/>
        <c:noMultiLvlLbl val="0"/>
      </c:cat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Histogram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Frequency</c:v>
          </c:tx>
          <c:invertIfNegative val="0"/>
          <c:cat>
            <c:numRef>
              <c:f>'p values'!$S$20:$S$30</c:f>
              <c:numCache>
                <c:formatCode>General</c:formatCode>
                <c:ptCount val="11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</c:numCache>
            </c:numRef>
          </c:cat>
          <c:val>
            <c:numRef>
              <c:f>'p values'!$T$20:$T$30</c:f>
              <c:numCache>
                <c:formatCode>General</c:formatCode>
                <c:ptCount val="11"/>
                <c:pt idx="0">
                  <c:v>29</c:v>
                </c:pt>
                <c:pt idx="1">
                  <c:v>19</c:v>
                </c:pt>
                <c:pt idx="2">
                  <c:v>32</c:v>
                </c:pt>
                <c:pt idx="3">
                  <c:v>11</c:v>
                </c:pt>
                <c:pt idx="4">
                  <c:v>33</c:v>
                </c:pt>
                <c:pt idx="5">
                  <c:v>24</c:v>
                </c:pt>
                <c:pt idx="6">
                  <c:v>16</c:v>
                </c:pt>
                <c:pt idx="7">
                  <c:v>26</c:v>
                </c:pt>
                <c:pt idx="8">
                  <c:v>24</c:v>
                </c:pt>
                <c:pt idx="9">
                  <c:v>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3257888"/>
        <c:axId val="1454049792"/>
      </c:barChart>
      <c:lineChart>
        <c:grouping val="standard"/>
        <c:varyColors val="0"/>
        <c:ser>
          <c:idx val="1"/>
          <c:order val="1"/>
          <c:tx>
            <c:v>Cumulative %</c:v>
          </c:tx>
          <c:spPr>
            <a:ln>
              <a:solidFill>
                <a:srgbClr val="FF0000"/>
              </a:solidFill>
            </a:ln>
          </c:spPr>
          <c:cat>
            <c:numRef>
              <c:f>'p values'!$S$20:$S$30</c:f>
              <c:numCache>
                <c:formatCode>General</c:formatCode>
                <c:ptCount val="11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</c:numCache>
            </c:numRef>
          </c:cat>
          <c:val>
            <c:numRef>
              <c:f>'p values'!$U$20:$U$30</c:f>
              <c:numCache>
                <c:formatCode>0.00%</c:formatCode>
                <c:ptCount val="11"/>
                <c:pt idx="0">
                  <c:v>0.12236286919831224</c:v>
                </c:pt>
                <c:pt idx="1">
                  <c:v>0.20253164556962025</c:v>
                </c:pt>
                <c:pt idx="2">
                  <c:v>0.33755274261603374</c:v>
                </c:pt>
                <c:pt idx="3">
                  <c:v>0.38396624472573837</c:v>
                </c:pt>
                <c:pt idx="4">
                  <c:v>0.52320675105485237</c:v>
                </c:pt>
                <c:pt idx="5">
                  <c:v>0.62447257383966248</c:v>
                </c:pt>
                <c:pt idx="6">
                  <c:v>0.69198312236286919</c:v>
                </c:pt>
                <c:pt idx="7">
                  <c:v>0.80168776371308015</c:v>
                </c:pt>
                <c:pt idx="8">
                  <c:v>0.90295358649789026</c:v>
                </c:pt>
                <c:pt idx="9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v>fortyfive</c:v>
          </c:tx>
          <c:spPr>
            <a:ln>
              <a:solidFill>
                <a:schemeClr val="tx1"/>
              </a:solidFill>
            </a:ln>
          </c:spPr>
          <c:val>
            <c:numRef>
              <c:f>'p values'!$V$20:$V$29</c:f>
              <c:numCache>
                <c:formatCode>0.00%</c:formatCode>
                <c:ptCount val="10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4046528"/>
        <c:axId val="1454045984"/>
      </c:lineChart>
      <c:catAx>
        <c:axId val="1453257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Bin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454049792"/>
        <c:crosses val="autoZero"/>
        <c:auto val="1"/>
        <c:lblAlgn val="ctr"/>
        <c:lblOffset val="100"/>
        <c:noMultiLvlLbl val="0"/>
      </c:catAx>
      <c:valAx>
        <c:axId val="14540497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Frequency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453257888"/>
        <c:crosses val="autoZero"/>
        <c:crossBetween val="between"/>
      </c:valAx>
      <c:valAx>
        <c:axId val="1454045984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crossAx val="1454046528"/>
        <c:crosses val="max"/>
        <c:crossBetween val="between"/>
      </c:valAx>
      <c:catAx>
        <c:axId val="14540465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54045984"/>
        <c:crosses val="autoZero"/>
        <c:auto val="1"/>
        <c:lblAlgn val="ctr"/>
        <c:lblOffset val="100"/>
        <c:noMultiLvlLbl val="0"/>
      </c:cat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402831</xdr:colOff>
      <xdr:row>16</xdr:row>
      <xdr:rowOff>80300</xdr:rowOff>
    </xdr:from>
    <xdr:to>
      <xdr:col>26</xdr:col>
      <xdr:colOff>80349</xdr:colOff>
      <xdr:row>39</xdr:row>
      <xdr:rowOff>95344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203088</xdr:colOff>
      <xdr:row>26</xdr:row>
      <xdr:rowOff>175174</xdr:rowOff>
    </xdr:from>
    <xdr:to>
      <xdr:col>8</xdr:col>
      <xdr:colOff>420985</xdr:colOff>
      <xdr:row>38</xdr:row>
      <xdr:rowOff>25604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279149</xdr:colOff>
      <xdr:row>20</xdr:row>
      <xdr:rowOff>169752</xdr:rowOff>
    </xdr:from>
    <xdr:to>
      <xdr:col>17</xdr:col>
      <xdr:colOff>182956</xdr:colOff>
      <xdr:row>40</xdr:row>
      <xdr:rowOff>18295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261865</xdr:colOff>
      <xdr:row>41</xdr:row>
      <xdr:rowOff>85867</xdr:rowOff>
    </xdr:from>
    <xdr:to>
      <xdr:col>23</xdr:col>
      <xdr:colOff>568656</xdr:colOff>
      <xdr:row>66</xdr:row>
      <xdr:rowOff>28434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247648</xdr:colOff>
      <xdr:row>17</xdr:row>
      <xdr:rowOff>123823</xdr:rowOff>
    </xdr:from>
    <xdr:to>
      <xdr:col>33</xdr:col>
      <xdr:colOff>440709</xdr:colOff>
      <xdr:row>43</xdr:row>
      <xdr:rowOff>56866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22"/>
  <sheetViews>
    <sheetView tabSelected="1" workbookViewId="0">
      <selection activeCell="C1" sqref="C1:C1048576"/>
    </sheetView>
  </sheetViews>
  <sheetFormatPr defaultRowHeight="15" x14ac:dyDescent="0.25"/>
  <cols>
    <col min="1" max="1" width="9" customWidth="1"/>
    <col min="2" max="2" width="10.7109375" customWidth="1"/>
    <col min="3" max="3" width="6.5703125" customWidth="1"/>
    <col min="4" max="4" width="10.42578125" customWidth="1"/>
    <col min="5" max="5" width="0.28515625" customWidth="1"/>
    <col min="6" max="11" width="5.28515625" customWidth="1"/>
    <col min="12" max="12" width="15.140625" customWidth="1"/>
    <col min="13" max="13" width="6.85546875" customWidth="1"/>
    <col min="14" max="14" width="5.7109375" customWidth="1"/>
    <col min="15" max="15" width="7.7109375" customWidth="1"/>
    <col min="16" max="16" width="10.7109375" customWidth="1"/>
    <col min="17" max="18" width="13.7109375" customWidth="1"/>
    <col min="19" max="19" width="7.140625" customWidth="1"/>
    <col min="20" max="20" width="0.28515625" customWidth="1"/>
    <col min="21" max="26" width="5.7109375" customWidth="1"/>
    <col min="27" max="27" width="15.140625" customWidth="1"/>
    <col min="28" max="28" width="7.28515625" customWidth="1"/>
    <col min="29" max="29" width="7" customWidth="1"/>
    <col min="30" max="30" width="9.85546875" customWidth="1"/>
    <col min="31" max="31" width="12.42578125" customWidth="1"/>
  </cols>
  <sheetData>
    <row r="1" spans="2:31" ht="37.5" customHeight="1" thickBot="1" x14ac:dyDescent="0.3"/>
    <row r="2" spans="2:31" ht="15.95" customHeight="1" x14ac:dyDescent="0.25">
      <c r="B2" s="197" t="s">
        <v>481</v>
      </c>
      <c r="C2" s="198"/>
      <c r="D2" s="199"/>
      <c r="E2" s="114"/>
      <c r="F2" s="188" t="s">
        <v>480</v>
      </c>
      <c r="G2" s="189"/>
      <c r="H2" s="189"/>
      <c r="I2" s="189"/>
      <c r="J2" s="189"/>
      <c r="K2" s="189"/>
      <c r="L2" s="190"/>
      <c r="M2" s="191" t="s">
        <v>482</v>
      </c>
      <c r="N2" s="189"/>
      <c r="O2" s="189"/>
      <c r="P2" s="192"/>
      <c r="R2" s="200" t="s">
        <v>380</v>
      </c>
      <c r="S2" s="195" t="s">
        <v>0</v>
      </c>
      <c r="T2" s="60"/>
      <c r="U2" s="202" t="s">
        <v>462</v>
      </c>
      <c r="V2" s="186"/>
      <c r="W2" s="186"/>
      <c r="X2" s="186"/>
      <c r="Y2" s="186"/>
      <c r="Z2" s="186"/>
      <c r="AA2" s="203"/>
      <c r="AB2" s="185" t="s">
        <v>463</v>
      </c>
      <c r="AC2" s="186"/>
      <c r="AD2" s="186"/>
      <c r="AE2" s="187"/>
    </row>
    <row r="3" spans="2:31" s="46" customFormat="1" ht="82.5" customHeight="1" thickBot="1" x14ac:dyDescent="0.3">
      <c r="B3" s="223" t="s">
        <v>380</v>
      </c>
      <c r="C3" s="100" t="s">
        <v>0</v>
      </c>
      <c r="D3" s="116" t="s">
        <v>465</v>
      </c>
      <c r="E3" s="115"/>
      <c r="F3" s="89" t="s">
        <v>391</v>
      </c>
      <c r="G3" s="89" t="s">
        <v>224</v>
      </c>
      <c r="H3" s="89" t="s">
        <v>376</v>
      </c>
      <c r="I3" s="89" t="s">
        <v>374</v>
      </c>
      <c r="J3" s="89" t="s">
        <v>303</v>
      </c>
      <c r="K3" s="89" t="s">
        <v>304</v>
      </c>
      <c r="L3" s="90" t="s">
        <v>377</v>
      </c>
      <c r="M3" s="99" t="s">
        <v>310</v>
      </c>
      <c r="N3" s="100" t="s">
        <v>206</v>
      </c>
      <c r="O3" s="100" t="s">
        <v>268</v>
      </c>
      <c r="P3" s="101" t="s">
        <v>464</v>
      </c>
      <c r="R3" s="201"/>
      <c r="S3" s="196"/>
      <c r="T3" s="87"/>
      <c r="U3" s="89" t="s">
        <v>391</v>
      </c>
      <c r="V3" s="89" t="s">
        <v>224</v>
      </c>
      <c r="W3" s="89" t="s">
        <v>376</v>
      </c>
      <c r="X3" s="89" t="s">
        <v>374</v>
      </c>
      <c r="Y3" s="89" t="s">
        <v>303</v>
      </c>
      <c r="Z3" s="89" t="s">
        <v>304</v>
      </c>
      <c r="AA3" s="90" t="s">
        <v>377</v>
      </c>
      <c r="AB3" s="79" t="s">
        <v>310</v>
      </c>
      <c r="AC3" s="72" t="s">
        <v>206</v>
      </c>
      <c r="AD3" s="72" t="s">
        <v>268</v>
      </c>
      <c r="AE3" s="88" t="s">
        <v>464</v>
      </c>
    </row>
    <row r="4" spans="2:31" ht="14.45" customHeight="1" x14ac:dyDescent="0.25">
      <c r="B4" s="102" t="s">
        <v>322</v>
      </c>
      <c r="C4" s="103">
        <v>1980</v>
      </c>
      <c r="D4" s="117" t="s">
        <v>466</v>
      </c>
      <c r="E4" s="112"/>
      <c r="F4" s="82" t="s">
        <v>372</v>
      </c>
      <c r="G4" s="82" t="s">
        <v>1</v>
      </c>
      <c r="H4" s="82" t="s">
        <v>373</v>
      </c>
      <c r="I4" s="82" t="s">
        <v>373</v>
      </c>
      <c r="J4" s="82" t="s">
        <v>372</v>
      </c>
      <c r="K4" s="82" t="s">
        <v>372</v>
      </c>
      <c r="L4" s="83" t="s">
        <v>379</v>
      </c>
      <c r="M4" s="104">
        <v>1367</v>
      </c>
      <c r="N4" s="59">
        <v>2580</v>
      </c>
      <c r="O4" s="105">
        <f>M4/N4</f>
        <v>0.52984496124031011</v>
      </c>
      <c r="P4" s="93">
        <f>1-BINOMDIST(M4-1,N4,0.5,TRUE)</f>
        <v>1.2935181544704299E-3</v>
      </c>
      <c r="R4" s="80" t="s">
        <v>357</v>
      </c>
      <c r="S4" s="81">
        <v>2014</v>
      </c>
      <c r="T4" s="81"/>
      <c r="U4" s="82" t="s">
        <v>372</v>
      </c>
      <c r="V4" s="82" t="s">
        <v>1</v>
      </c>
      <c r="W4" s="82" t="s">
        <v>372</v>
      </c>
      <c r="X4" s="82" t="s">
        <v>372</v>
      </c>
      <c r="Y4" s="82" t="s">
        <v>372</v>
      </c>
      <c r="Z4" s="82" t="s">
        <v>372</v>
      </c>
      <c r="AA4" s="83" t="s">
        <v>378</v>
      </c>
      <c r="AB4" s="84">
        <v>588</v>
      </c>
      <c r="AC4" s="85">
        <v>960</v>
      </c>
      <c r="AD4" s="86">
        <f t="shared" ref="AD4:AD21" si="0">AB4/AC4</f>
        <v>0.61250000000000004</v>
      </c>
      <c r="AE4" s="93">
        <f t="shared" ref="AE4:AE21" si="1">1-BINOMDIST(AB4-1,AC4,0.5,TRUE)</f>
        <v>1.6071588504473766E-12</v>
      </c>
    </row>
    <row r="5" spans="2:31" ht="14.45" customHeight="1" x14ac:dyDescent="0.25">
      <c r="B5" s="106" t="s">
        <v>312</v>
      </c>
      <c r="C5" s="107">
        <v>1981</v>
      </c>
      <c r="D5" s="107" t="s">
        <v>485</v>
      </c>
      <c r="E5" s="113"/>
      <c r="F5" s="47" t="s">
        <v>372</v>
      </c>
      <c r="G5" s="47" t="s">
        <v>1</v>
      </c>
      <c r="H5" s="47" t="s">
        <v>373</v>
      </c>
      <c r="I5" s="47" t="s">
        <v>1</v>
      </c>
      <c r="J5" s="47" t="s">
        <v>372</v>
      </c>
      <c r="K5" s="47" t="s">
        <v>372</v>
      </c>
      <c r="L5" s="75" t="s">
        <v>378</v>
      </c>
      <c r="M5" s="108">
        <v>542</v>
      </c>
      <c r="N5" s="58">
        <v>1060</v>
      </c>
      <c r="O5" s="109">
        <f>M5/N5</f>
        <v>0.51132075471698113</v>
      </c>
      <c r="P5" s="110">
        <f>1-BINOMDIST(M5-1,N5,0.5,TRUE)</f>
        <v>0.2399661396922127</v>
      </c>
      <c r="R5" s="62" t="s">
        <v>302</v>
      </c>
      <c r="S5" s="20">
        <v>1997</v>
      </c>
      <c r="T5" s="20"/>
      <c r="U5" s="47" t="s">
        <v>372</v>
      </c>
      <c r="V5" s="47" t="s">
        <v>1</v>
      </c>
      <c r="W5" s="47" t="s">
        <v>1</v>
      </c>
      <c r="X5" s="47" t="s">
        <v>1</v>
      </c>
      <c r="Y5" s="47" t="s">
        <v>373</v>
      </c>
      <c r="Z5" s="47" t="s">
        <v>372</v>
      </c>
      <c r="AA5" s="75" t="s">
        <v>378</v>
      </c>
      <c r="AB5" s="77">
        <v>38</v>
      </c>
      <c r="AC5" s="61">
        <v>51</v>
      </c>
      <c r="AD5" s="63">
        <f t="shared" si="0"/>
        <v>0.74509803921568629</v>
      </c>
      <c r="AE5" s="94">
        <f t="shared" si="1"/>
        <v>3.1052172811385503E-4</v>
      </c>
    </row>
    <row r="6" spans="2:31" ht="14.45" customHeight="1" x14ac:dyDescent="0.25">
      <c r="B6" s="106" t="s">
        <v>112</v>
      </c>
      <c r="C6" s="107">
        <v>1991</v>
      </c>
      <c r="D6" s="107" t="s">
        <v>486</v>
      </c>
      <c r="E6" s="113"/>
      <c r="F6" s="47" t="s">
        <v>372</v>
      </c>
      <c r="G6" s="47" t="s">
        <v>372</v>
      </c>
      <c r="H6" s="47" t="s">
        <v>372</v>
      </c>
      <c r="I6" s="47" t="s">
        <v>372</v>
      </c>
      <c r="J6" s="47" t="s">
        <v>372</v>
      </c>
      <c r="K6" s="47" t="s">
        <v>1</v>
      </c>
      <c r="L6" s="75" t="s">
        <v>378</v>
      </c>
      <c r="M6" s="108">
        <v>392</v>
      </c>
      <c r="N6" s="58">
        <v>800</v>
      </c>
      <c r="O6" s="109">
        <f>M6/N6</f>
        <v>0.49</v>
      </c>
      <c r="P6" s="110">
        <f>1-BINOMDIST(M6-1,N6,0.5,TRUE)</f>
        <v>0.72608022612547996</v>
      </c>
      <c r="R6" s="62" t="s">
        <v>114</v>
      </c>
      <c r="S6" s="20">
        <v>1995</v>
      </c>
      <c r="T6" s="20"/>
      <c r="U6" s="47" t="s">
        <v>372</v>
      </c>
      <c r="V6" s="47" t="s">
        <v>372</v>
      </c>
      <c r="W6" s="47" t="s">
        <v>1</v>
      </c>
      <c r="X6" s="47" t="s">
        <v>1</v>
      </c>
      <c r="Y6" s="47" t="s">
        <v>1</v>
      </c>
      <c r="Z6" s="47" t="s">
        <v>372</v>
      </c>
      <c r="AA6" s="75" t="s">
        <v>378</v>
      </c>
      <c r="AB6" s="77">
        <v>85</v>
      </c>
      <c r="AC6" s="61">
        <v>132</v>
      </c>
      <c r="AD6" s="63">
        <f t="shared" si="0"/>
        <v>0.64393939393939392</v>
      </c>
      <c r="AE6" s="94">
        <f t="shared" si="1"/>
        <v>5.9755317633591876E-4</v>
      </c>
    </row>
    <row r="7" spans="2:31" ht="14.45" customHeight="1" x14ac:dyDescent="0.25">
      <c r="B7" s="106" t="s">
        <v>114</v>
      </c>
      <c r="C7" s="107">
        <v>1995</v>
      </c>
      <c r="D7" s="107" t="s">
        <v>469</v>
      </c>
      <c r="E7" s="113"/>
      <c r="F7" s="47" t="s">
        <v>372</v>
      </c>
      <c r="G7" s="47" t="s">
        <v>372</v>
      </c>
      <c r="H7" s="47" t="s">
        <v>1</v>
      </c>
      <c r="I7" s="47" t="s">
        <v>1</v>
      </c>
      <c r="J7" s="47" t="s">
        <v>1</v>
      </c>
      <c r="K7" s="47" t="s">
        <v>372</v>
      </c>
      <c r="L7" s="75" t="s">
        <v>378</v>
      </c>
      <c r="M7" s="108">
        <v>85</v>
      </c>
      <c r="N7" s="58">
        <v>132</v>
      </c>
      <c r="O7" s="109">
        <f>M7/N7</f>
        <v>0.64393939393939392</v>
      </c>
      <c r="P7" s="94">
        <f>1-BINOMDIST(M7-1,N7,0.5,TRUE)</f>
        <v>5.9755317633591876E-4</v>
      </c>
      <c r="R7" s="62" t="s">
        <v>120</v>
      </c>
      <c r="S7" s="20">
        <v>2015</v>
      </c>
      <c r="T7" s="20"/>
      <c r="U7" s="48" t="s">
        <v>1</v>
      </c>
      <c r="V7" s="47" t="s">
        <v>372</v>
      </c>
      <c r="W7" s="47" t="s">
        <v>1</v>
      </c>
      <c r="X7" s="47" t="s">
        <v>372</v>
      </c>
      <c r="Y7" s="47" t="s">
        <v>372</v>
      </c>
      <c r="Z7" s="47" t="s">
        <v>372</v>
      </c>
      <c r="AA7" s="75" t="s">
        <v>375</v>
      </c>
      <c r="AB7" s="77">
        <v>86</v>
      </c>
      <c r="AC7" s="61">
        <v>136</v>
      </c>
      <c r="AD7" s="63">
        <f t="shared" si="0"/>
        <v>0.63235294117647056</v>
      </c>
      <c r="AE7" s="95">
        <f t="shared" si="1"/>
        <v>1.2793674498150498E-3</v>
      </c>
    </row>
    <row r="8" spans="2:31" ht="14.45" customHeight="1" x14ac:dyDescent="0.25">
      <c r="B8" s="106" t="s">
        <v>302</v>
      </c>
      <c r="C8" s="107">
        <v>1997</v>
      </c>
      <c r="D8" s="107" t="s">
        <v>487</v>
      </c>
      <c r="E8" s="113"/>
      <c r="F8" s="47" t="s">
        <v>372</v>
      </c>
      <c r="G8" s="47" t="s">
        <v>1</v>
      </c>
      <c r="H8" s="47" t="s">
        <v>1</v>
      </c>
      <c r="I8" s="47" t="s">
        <v>1</v>
      </c>
      <c r="J8" s="47" t="s">
        <v>373</v>
      </c>
      <c r="K8" s="47" t="s">
        <v>372</v>
      </c>
      <c r="L8" s="75" t="s">
        <v>378</v>
      </c>
      <c r="M8" s="108">
        <v>38</v>
      </c>
      <c r="N8" s="58">
        <v>51</v>
      </c>
      <c r="O8" s="109">
        <f t="shared" ref="O8" si="2">M8/N8</f>
        <v>0.74509803921568629</v>
      </c>
      <c r="P8" s="94">
        <f t="shared" ref="P8" si="3">1-BINOMDIST(M8-1,N8,0.5,TRUE)</f>
        <v>3.1052172811385503E-4</v>
      </c>
      <c r="R8" s="62" t="s">
        <v>358</v>
      </c>
      <c r="S8" s="20">
        <v>2013</v>
      </c>
      <c r="T8" s="20"/>
      <c r="U8" s="47" t="s">
        <v>1</v>
      </c>
      <c r="V8" s="47" t="s">
        <v>372</v>
      </c>
      <c r="W8" s="47" t="s">
        <v>1</v>
      </c>
      <c r="X8" s="47" t="s">
        <v>372</v>
      </c>
      <c r="Y8" s="47" t="s">
        <v>372</v>
      </c>
      <c r="Z8" s="47" t="s">
        <v>372</v>
      </c>
      <c r="AA8" s="75" t="s">
        <v>375</v>
      </c>
      <c r="AB8" s="77">
        <v>135</v>
      </c>
      <c r="AC8" s="61">
        <v>224</v>
      </c>
      <c r="AD8" s="63">
        <f t="shared" si="0"/>
        <v>0.6026785714285714</v>
      </c>
      <c r="AE8" s="95">
        <f t="shared" si="1"/>
        <v>1.2814539325056717E-3</v>
      </c>
    </row>
    <row r="9" spans="2:31" ht="14.45" customHeight="1" x14ac:dyDescent="0.25">
      <c r="B9" s="106" t="s">
        <v>309</v>
      </c>
      <c r="C9" s="107">
        <v>2003</v>
      </c>
      <c r="D9" s="111" t="s">
        <v>490</v>
      </c>
      <c r="E9" s="113"/>
      <c r="F9" s="47" t="s">
        <v>372</v>
      </c>
      <c r="G9" s="47" t="s">
        <v>372</v>
      </c>
      <c r="H9" s="47" t="s">
        <v>372</v>
      </c>
      <c r="I9" s="47" t="s">
        <v>373</v>
      </c>
      <c r="J9" s="47" t="s">
        <v>372</v>
      </c>
      <c r="K9" s="47" t="s">
        <v>372</v>
      </c>
      <c r="L9" s="75" t="s">
        <v>379</v>
      </c>
      <c r="M9" s="108">
        <v>489</v>
      </c>
      <c r="N9" s="58">
        <v>920</v>
      </c>
      <c r="O9" s="109">
        <f t="shared" ref="O9:O20" si="4">M9/N9</f>
        <v>0.53152173913043477</v>
      </c>
      <c r="P9" s="95">
        <f t="shared" ref="P9:P20" si="5">1-BINOMDIST(M9-1,N9,0.5,TRUE)</f>
        <v>3.0076828070929595E-2</v>
      </c>
      <c r="R9" s="62" t="s">
        <v>322</v>
      </c>
      <c r="S9" s="20">
        <v>1980</v>
      </c>
      <c r="T9" s="20"/>
      <c r="U9" s="47" t="s">
        <v>372</v>
      </c>
      <c r="V9" s="47" t="s">
        <v>1</v>
      </c>
      <c r="W9" s="47" t="s">
        <v>373</v>
      </c>
      <c r="X9" s="47" t="s">
        <v>373</v>
      </c>
      <c r="Y9" s="47" t="s">
        <v>372</v>
      </c>
      <c r="Z9" s="47" t="s">
        <v>372</v>
      </c>
      <c r="AA9" s="75" t="s">
        <v>379</v>
      </c>
      <c r="AB9" s="77">
        <v>1367</v>
      </c>
      <c r="AC9" s="61">
        <v>2580</v>
      </c>
      <c r="AD9" s="63">
        <f t="shared" si="0"/>
        <v>0.52984496124031011</v>
      </c>
      <c r="AE9" s="95">
        <f t="shared" si="1"/>
        <v>1.2935181544704299E-3</v>
      </c>
    </row>
    <row r="10" spans="2:31" ht="14.45" customHeight="1" x14ac:dyDescent="0.25">
      <c r="B10" s="106" t="s">
        <v>308</v>
      </c>
      <c r="C10" s="107">
        <v>2004</v>
      </c>
      <c r="D10" s="111" t="s">
        <v>488</v>
      </c>
      <c r="E10" s="113"/>
      <c r="F10" s="47" t="s">
        <v>372</v>
      </c>
      <c r="G10" s="47" t="s">
        <v>372</v>
      </c>
      <c r="H10" s="47" t="s">
        <v>372</v>
      </c>
      <c r="I10" s="47" t="s">
        <v>1</v>
      </c>
      <c r="J10" s="47" t="s">
        <v>372</v>
      </c>
      <c r="K10" s="47" t="s">
        <v>1</v>
      </c>
      <c r="L10" s="75" t="s">
        <v>378</v>
      </c>
      <c r="M10" s="108">
        <v>944</v>
      </c>
      <c r="N10" s="58">
        <v>1848</v>
      </c>
      <c r="O10" s="109">
        <f t="shared" si="4"/>
        <v>0.51082251082251084</v>
      </c>
      <c r="P10" s="110">
        <f t="shared" si="5"/>
        <v>0.18214659992264681</v>
      </c>
      <c r="R10" s="62" t="s">
        <v>309</v>
      </c>
      <c r="S10" s="20">
        <v>2003</v>
      </c>
      <c r="T10" s="20"/>
      <c r="U10" s="47" t="s">
        <v>372</v>
      </c>
      <c r="V10" s="47" t="s">
        <v>372</v>
      </c>
      <c r="W10" s="47" t="s">
        <v>372</v>
      </c>
      <c r="X10" s="47" t="s">
        <v>373</v>
      </c>
      <c r="Y10" s="47" t="s">
        <v>372</v>
      </c>
      <c r="Z10" s="47" t="s">
        <v>372</v>
      </c>
      <c r="AA10" s="75" t="s">
        <v>379</v>
      </c>
      <c r="AB10" s="78">
        <v>487</v>
      </c>
      <c r="AC10" s="65">
        <v>920</v>
      </c>
      <c r="AD10" s="66">
        <f t="shared" si="0"/>
        <v>0.52934782608695652</v>
      </c>
      <c r="AE10" s="96">
        <f t="shared" si="1"/>
        <v>4.0259428793294028E-2</v>
      </c>
    </row>
    <row r="11" spans="2:31" ht="14.45" customHeight="1" x14ac:dyDescent="0.25">
      <c r="B11" s="106" t="s">
        <v>309</v>
      </c>
      <c r="C11" s="107">
        <v>2005</v>
      </c>
      <c r="D11" s="107" t="s">
        <v>489</v>
      </c>
      <c r="E11" s="113"/>
      <c r="F11" s="47" t="s">
        <v>372</v>
      </c>
      <c r="G11" s="47" t="s">
        <v>372</v>
      </c>
      <c r="H11" s="47" t="s">
        <v>372</v>
      </c>
      <c r="I11" s="48" t="s">
        <v>373</v>
      </c>
      <c r="J11" s="47" t="s">
        <v>372</v>
      </c>
      <c r="K11" s="47" t="s">
        <v>372</v>
      </c>
      <c r="L11" s="75" t="s">
        <v>379</v>
      </c>
      <c r="M11" s="108">
        <v>418</v>
      </c>
      <c r="N11" s="58">
        <v>864</v>
      </c>
      <c r="O11" s="109">
        <f t="shared" si="4"/>
        <v>0.48379629629629628</v>
      </c>
      <c r="P11" s="110">
        <f t="shared" si="5"/>
        <v>0.83807996689703679</v>
      </c>
      <c r="R11" s="62" t="s">
        <v>118</v>
      </c>
      <c r="S11" s="20">
        <v>2013</v>
      </c>
      <c r="T11" s="20"/>
      <c r="U11" s="47" t="s">
        <v>1</v>
      </c>
      <c r="V11" s="47" t="s">
        <v>372</v>
      </c>
      <c r="W11" s="47" t="s">
        <v>1</v>
      </c>
      <c r="X11" s="47" t="s">
        <v>372</v>
      </c>
      <c r="Y11" s="47" t="s">
        <v>372</v>
      </c>
      <c r="Z11" s="47" t="s">
        <v>372</v>
      </c>
      <c r="AA11" s="75" t="s">
        <v>375</v>
      </c>
      <c r="AB11" s="77">
        <v>62</v>
      </c>
      <c r="AC11" s="61">
        <v>108</v>
      </c>
      <c r="AD11" s="63">
        <f t="shared" si="0"/>
        <v>0.57407407407407407</v>
      </c>
      <c r="AE11" s="64">
        <f t="shared" si="1"/>
        <v>7.4288173805281077E-2</v>
      </c>
    </row>
    <row r="12" spans="2:31" ht="14.45" customHeight="1" x14ac:dyDescent="0.25">
      <c r="B12" s="106" t="s">
        <v>386</v>
      </c>
      <c r="C12" s="107">
        <v>2006</v>
      </c>
      <c r="D12" s="107" t="s">
        <v>468</v>
      </c>
      <c r="E12" s="113"/>
      <c r="F12" s="47" t="s">
        <v>390</v>
      </c>
      <c r="G12" s="48" t="s">
        <v>373</v>
      </c>
      <c r="H12" s="47" t="s">
        <v>373</v>
      </c>
      <c r="I12" s="48" t="s">
        <v>373</v>
      </c>
      <c r="J12" s="47" t="s">
        <v>373</v>
      </c>
      <c r="K12" s="47" t="s">
        <v>390</v>
      </c>
      <c r="L12" s="75" t="s">
        <v>379</v>
      </c>
      <c r="M12" s="108">
        <v>42</v>
      </c>
      <c r="N12" s="58">
        <v>86</v>
      </c>
      <c r="O12" s="109">
        <f t="shared" si="4"/>
        <v>0.48837209302325579</v>
      </c>
      <c r="P12" s="110">
        <f t="shared" si="5"/>
        <v>0.62673280885547111</v>
      </c>
      <c r="R12" s="62" t="s">
        <v>355</v>
      </c>
      <c r="S12" s="20">
        <v>2010</v>
      </c>
      <c r="T12" s="20"/>
      <c r="U12" s="47" t="s">
        <v>1</v>
      </c>
      <c r="V12" s="47" t="s">
        <v>372</v>
      </c>
      <c r="W12" s="47" t="s">
        <v>1</v>
      </c>
      <c r="X12" s="47" t="s">
        <v>1</v>
      </c>
      <c r="Y12" s="47" t="s">
        <v>372</v>
      </c>
      <c r="Z12" s="47" t="s">
        <v>1</v>
      </c>
      <c r="AA12" s="75" t="s">
        <v>378</v>
      </c>
      <c r="AB12" s="77">
        <v>368</v>
      </c>
      <c r="AC12" s="61">
        <v>707</v>
      </c>
      <c r="AD12" s="63">
        <f t="shared" si="0"/>
        <v>0.5205091937765205</v>
      </c>
      <c r="AE12" s="64">
        <f t="shared" si="1"/>
        <v>0.14615636203924265</v>
      </c>
    </row>
    <row r="13" spans="2:31" ht="14.45" customHeight="1" x14ac:dyDescent="0.25">
      <c r="B13" s="106" t="s">
        <v>356</v>
      </c>
      <c r="C13" s="107">
        <v>2007</v>
      </c>
      <c r="D13" s="107" t="s">
        <v>467</v>
      </c>
      <c r="E13" s="113"/>
      <c r="F13" s="48" t="s">
        <v>373</v>
      </c>
      <c r="G13" s="47" t="s">
        <v>372</v>
      </c>
      <c r="H13" s="47" t="s">
        <v>1</v>
      </c>
      <c r="I13" s="48" t="s">
        <v>373</v>
      </c>
      <c r="J13" s="47" t="s">
        <v>373</v>
      </c>
      <c r="K13" s="47" t="s">
        <v>373</v>
      </c>
      <c r="L13" s="75" t="s">
        <v>379</v>
      </c>
      <c r="M13" s="108">
        <v>276</v>
      </c>
      <c r="N13" s="58">
        <v>554</v>
      </c>
      <c r="O13" s="109">
        <f t="shared" si="4"/>
        <v>0.49819494584837543</v>
      </c>
      <c r="P13" s="110">
        <f t="shared" si="5"/>
        <v>0.55070347589031576</v>
      </c>
      <c r="R13" s="62" t="s">
        <v>308</v>
      </c>
      <c r="S13" s="20">
        <v>2004</v>
      </c>
      <c r="T13" s="20"/>
      <c r="U13" s="47" t="s">
        <v>372</v>
      </c>
      <c r="V13" s="47" t="s">
        <v>372</v>
      </c>
      <c r="W13" s="47" t="s">
        <v>372</v>
      </c>
      <c r="X13" s="47" t="s">
        <v>1</v>
      </c>
      <c r="Y13" s="47" t="s">
        <v>372</v>
      </c>
      <c r="Z13" s="47" t="s">
        <v>1</v>
      </c>
      <c r="AA13" s="75" t="s">
        <v>378</v>
      </c>
      <c r="AB13" s="78">
        <v>944</v>
      </c>
      <c r="AC13" s="65">
        <v>1848</v>
      </c>
      <c r="AD13" s="66">
        <f t="shared" si="0"/>
        <v>0.51082251082251084</v>
      </c>
      <c r="AE13" s="67">
        <f t="shared" si="1"/>
        <v>0.18214659992264681</v>
      </c>
    </row>
    <row r="14" spans="2:31" ht="14.45" customHeight="1" x14ac:dyDescent="0.25">
      <c r="B14" s="106" t="s">
        <v>116</v>
      </c>
      <c r="C14" s="107">
        <v>2007</v>
      </c>
      <c r="D14" s="107" t="s">
        <v>492</v>
      </c>
      <c r="E14" s="113"/>
      <c r="F14" s="47" t="s">
        <v>372</v>
      </c>
      <c r="G14" s="47" t="s">
        <v>1</v>
      </c>
      <c r="H14" s="47" t="s">
        <v>372</v>
      </c>
      <c r="I14" s="47" t="s">
        <v>1</v>
      </c>
      <c r="J14" s="47" t="s">
        <v>372</v>
      </c>
      <c r="K14" s="47" t="s">
        <v>1</v>
      </c>
      <c r="L14" s="75" t="s">
        <v>379</v>
      </c>
      <c r="M14" s="108">
        <v>54</v>
      </c>
      <c r="N14" s="58">
        <v>114</v>
      </c>
      <c r="O14" s="109">
        <f t="shared" si="4"/>
        <v>0.47368421052631576</v>
      </c>
      <c r="P14" s="110">
        <f t="shared" si="5"/>
        <v>0.74387256388507739</v>
      </c>
      <c r="R14" s="62" t="s">
        <v>381</v>
      </c>
      <c r="S14" s="20">
        <v>2012</v>
      </c>
      <c r="T14" s="20"/>
      <c r="U14" s="47" t="s">
        <v>372</v>
      </c>
      <c r="V14" s="48" t="s">
        <v>373</v>
      </c>
      <c r="W14" s="47" t="s">
        <v>372</v>
      </c>
      <c r="X14" s="47" t="s">
        <v>1</v>
      </c>
      <c r="Y14" s="48" t="s">
        <v>373</v>
      </c>
      <c r="Z14" s="47" t="s">
        <v>1</v>
      </c>
      <c r="AA14" s="75" t="s">
        <v>379</v>
      </c>
      <c r="AB14" s="77">
        <v>34</v>
      </c>
      <c r="AC14" s="61">
        <v>61</v>
      </c>
      <c r="AD14" s="63">
        <f t="shared" si="0"/>
        <v>0.55737704918032782</v>
      </c>
      <c r="AE14" s="64">
        <f t="shared" si="1"/>
        <v>0.22131300247323638</v>
      </c>
    </row>
    <row r="15" spans="2:31" ht="14.45" customHeight="1" x14ac:dyDescent="0.25">
      <c r="B15" s="106" t="s">
        <v>355</v>
      </c>
      <c r="C15" s="107">
        <v>2010</v>
      </c>
      <c r="D15" s="107" t="s">
        <v>471</v>
      </c>
      <c r="E15" s="113"/>
      <c r="F15" s="47" t="s">
        <v>1</v>
      </c>
      <c r="G15" s="47" t="s">
        <v>372</v>
      </c>
      <c r="H15" s="47" t="s">
        <v>1</v>
      </c>
      <c r="I15" s="47" t="s">
        <v>1</v>
      </c>
      <c r="J15" s="47" t="s">
        <v>372</v>
      </c>
      <c r="K15" s="47" t="s">
        <v>1</v>
      </c>
      <c r="L15" s="75" t="s">
        <v>378</v>
      </c>
      <c r="M15" s="108">
        <v>368</v>
      </c>
      <c r="N15" s="58">
        <v>707</v>
      </c>
      <c r="O15" s="109">
        <f t="shared" si="4"/>
        <v>0.5205091937765205</v>
      </c>
      <c r="P15" s="110">
        <f t="shared" si="5"/>
        <v>0.14615636203924265</v>
      </c>
      <c r="R15" s="62" t="s">
        <v>312</v>
      </c>
      <c r="S15" s="20">
        <v>1981</v>
      </c>
      <c r="T15" s="20"/>
      <c r="U15" s="47" t="s">
        <v>372</v>
      </c>
      <c r="V15" s="47" t="s">
        <v>1</v>
      </c>
      <c r="W15" s="47" t="s">
        <v>373</v>
      </c>
      <c r="X15" s="47" t="s">
        <v>1</v>
      </c>
      <c r="Y15" s="47" t="s">
        <v>372</v>
      </c>
      <c r="Z15" s="47" t="s">
        <v>372</v>
      </c>
      <c r="AA15" s="75" t="s">
        <v>378</v>
      </c>
      <c r="AB15" s="77">
        <v>542</v>
      </c>
      <c r="AC15" s="61">
        <v>1060</v>
      </c>
      <c r="AD15" s="63">
        <f t="shared" si="0"/>
        <v>0.51132075471698113</v>
      </c>
      <c r="AE15" s="64">
        <f t="shared" si="1"/>
        <v>0.2399661396922127</v>
      </c>
    </row>
    <row r="16" spans="2:31" ht="14.45" customHeight="1" x14ac:dyDescent="0.25">
      <c r="B16" s="106" t="s">
        <v>381</v>
      </c>
      <c r="C16" s="107">
        <v>2012</v>
      </c>
      <c r="D16" s="107" t="s">
        <v>470</v>
      </c>
      <c r="E16" s="113"/>
      <c r="F16" s="47" t="s">
        <v>372</v>
      </c>
      <c r="G16" s="48" t="s">
        <v>373</v>
      </c>
      <c r="H16" s="47" t="s">
        <v>372</v>
      </c>
      <c r="I16" s="47" t="s">
        <v>1</v>
      </c>
      <c r="J16" s="48" t="s">
        <v>373</v>
      </c>
      <c r="K16" s="47" t="s">
        <v>1</v>
      </c>
      <c r="L16" s="75" t="s">
        <v>379</v>
      </c>
      <c r="M16" s="108">
        <v>34</v>
      </c>
      <c r="N16" s="58">
        <v>61</v>
      </c>
      <c r="O16" s="109">
        <f t="shared" si="4"/>
        <v>0.55737704918032782</v>
      </c>
      <c r="P16" s="110">
        <f t="shared" si="5"/>
        <v>0.22131300247323638</v>
      </c>
      <c r="R16" s="62" t="s">
        <v>356</v>
      </c>
      <c r="S16" s="20">
        <v>2007</v>
      </c>
      <c r="T16" s="20"/>
      <c r="U16" s="48" t="s">
        <v>373</v>
      </c>
      <c r="V16" s="47" t="s">
        <v>372</v>
      </c>
      <c r="W16" s="47" t="s">
        <v>1</v>
      </c>
      <c r="X16" s="48" t="s">
        <v>373</v>
      </c>
      <c r="Y16" s="47" t="s">
        <v>373</v>
      </c>
      <c r="Z16" s="47" t="s">
        <v>373</v>
      </c>
      <c r="AA16" s="75" t="s">
        <v>379</v>
      </c>
      <c r="AB16" s="77">
        <v>276</v>
      </c>
      <c r="AC16" s="61">
        <v>554</v>
      </c>
      <c r="AD16" s="63">
        <f t="shared" si="0"/>
        <v>0.49819494584837543</v>
      </c>
      <c r="AE16" s="64">
        <f t="shared" si="1"/>
        <v>0.55070347589031576</v>
      </c>
    </row>
    <row r="17" spans="2:31" ht="14.45" customHeight="1" x14ac:dyDescent="0.25">
      <c r="B17" s="106" t="s">
        <v>483</v>
      </c>
      <c r="C17" s="107">
        <v>2013</v>
      </c>
      <c r="D17" s="107" t="s">
        <v>491</v>
      </c>
      <c r="E17" s="113"/>
      <c r="F17" s="47" t="s">
        <v>1</v>
      </c>
      <c r="G17" s="47" t="s">
        <v>372</v>
      </c>
      <c r="H17" s="47" t="s">
        <v>1</v>
      </c>
      <c r="I17" s="47" t="s">
        <v>372</v>
      </c>
      <c r="J17" s="47" t="s">
        <v>372</v>
      </c>
      <c r="K17" s="47" t="s">
        <v>372</v>
      </c>
      <c r="L17" s="75" t="s">
        <v>375</v>
      </c>
      <c r="M17" s="108">
        <v>62</v>
      </c>
      <c r="N17" s="58">
        <v>108</v>
      </c>
      <c r="O17" s="109">
        <f t="shared" si="4"/>
        <v>0.57407407407407407</v>
      </c>
      <c r="P17" s="110">
        <f t="shared" si="5"/>
        <v>7.4288173805281077E-2</v>
      </c>
      <c r="R17" s="62" t="s">
        <v>386</v>
      </c>
      <c r="S17" s="20">
        <v>2006</v>
      </c>
      <c r="T17" s="20"/>
      <c r="U17" s="47" t="s">
        <v>390</v>
      </c>
      <c r="V17" s="48" t="s">
        <v>373</v>
      </c>
      <c r="W17" s="47" t="s">
        <v>373</v>
      </c>
      <c r="X17" s="48" t="s">
        <v>373</v>
      </c>
      <c r="Y17" s="47" t="s">
        <v>373</v>
      </c>
      <c r="Z17" s="47" t="s">
        <v>390</v>
      </c>
      <c r="AA17" s="75" t="s">
        <v>379</v>
      </c>
      <c r="AB17" s="77">
        <v>42</v>
      </c>
      <c r="AC17" s="61">
        <v>86</v>
      </c>
      <c r="AD17" s="63">
        <f t="shared" si="0"/>
        <v>0.48837209302325579</v>
      </c>
      <c r="AE17" s="64">
        <f t="shared" si="1"/>
        <v>0.62673280885547111</v>
      </c>
    </row>
    <row r="18" spans="2:31" ht="14.45" customHeight="1" x14ac:dyDescent="0.25">
      <c r="B18" s="106" t="s">
        <v>358</v>
      </c>
      <c r="C18" s="107">
        <v>2013</v>
      </c>
      <c r="D18" s="107" t="s">
        <v>491</v>
      </c>
      <c r="E18" s="113"/>
      <c r="F18" s="47" t="s">
        <v>1</v>
      </c>
      <c r="G18" s="47" t="s">
        <v>372</v>
      </c>
      <c r="H18" s="47" t="s">
        <v>1</v>
      </c>
      <c r="I18" s="47" t="s">
        <v>372</v>
      </c>
      <c r="J18" s="47" t="s">
        <v>372</v>
      </c>
      <c r="K18" s="47" t="s">
        <v>372</v>
      </c>
      <c r="L18" s="75" t="s">
        <v>375</v>
      </c>
      <c r="M18" s="108">
        <v>135</v>
      </c>
      <c r="N18" s="58">
        <v>224</v>
      </c>
      <c r="O18" s="109">
        <f t="shared" si="4"/>
        <v>0.6026785714285714</v>
      </c>
      <c r="P18" s="94">
        <f t="shared" si="5"/>
        <v>1.2814539325056717E-3</v>
      </c>
      <c r="R18" s="62" t="s">
        <v>112</v>
      </c>
      <c r="S18" s="20">
        <v>1991</v>
      </c>
      <c r="T18" s="20"/>
      <c r="U18" s="47" t="s">
        <v>372</v>
      </c>
      <c r="V18" s="47" t="s">
        <v>372</v>
      </c>
      <c r="W18" s="47" t="s">
        <v>372</v>
      </c>
      <c r="X18" s="47" t="s">
        <v>372</v>
      </c>
      <c r="Y18" s="47" t="s">
        <v>372</v>
      </c>
      <c r="Z18" s="47" t="s">
        <v>1</v>
      </c>
      <c r="AA18" s="75" t="s">
        <v>378</v>
      </c>
      <c r="AB18" s="77">
        <v>392</v>
      </c>
      <c r="AC18" s="61">
        <v>800</v>
      </c>
      <c r="AD18" s="63">
        <f t="shared" si="0"/>
        <v>0.49</v>
      </c>
      <c r="AE18" s="64">
        <f t="shared" si="1"/>
        <v>0.72608022612547996</v>
      </c>
    </row>
    <row r="19" spans="2:31" ht="14.45" customHeight="1" x14ac:dyDescent="0.25">
      <c r="B19" s="106" t="s">
        <v>357</v>
      </c>
      <c r="C19" s="107">
        <v>2014</v>
      </c>
      <c r="D19" s="107" t="s">
        <v>493</v>
      </c>
      <c r="E19" s="113"/>
      <c r="F19" s="47" t="s">
        <v>372</v>
      </c>
      <c r="G19" s="47" t="s">
        <v>1</v>
      </c>
      <c r="H19" s="47" t="s">
        <v>372</v>
      </c>
      <c r="I19" s="47" t="s">
        <v>372</v>
      </c>
      <c r="J19" s="47" t="s">
        <v>372</v>
      </c>
      <c r="K19" s="47" t="s">
        <v>372</v>
      </c>
      <c r="L19" s="75" t="s">
        <v>378</v>
      </c>
      <c r="M19" s="108">
        <v>585</v>
      </c>
      <c r="N19" s="58">
        <v>960</v>
      </c>
      <c r="O19" s="109">
        <f t="shared" si="4"/>
        <v>0.609375</v>
      </c>
      <c r="P19" s="94">
        <f t="shared" si="5"/>
        <v>6.3524741023002207E-12</v>
      </c>
      <c r="R19" s="62" t="s">
        <v>116</v>
      </c>
      <c r="S19" s="20">
        <v>2007</v>
      </c>
      <c r="T19" s="20"/>
      <c r="U19" s="47" t="s">
        <v>372</v>
      </c>
      <c r="V19" s="47" t="s">
        <v>1</v>
      </c>
      <c r="W19" s="47" t="s">
        <v>372</v>
      </c>
      <c r="X19" s="47" t="s">
        <v>1</v>
      </c>
      <c r="Y19" s="47" t="s">
        <v>372</v>
      </c>
      <c r="Z19" s="47" t="s">
        <v>1</v>
      </c>
      <c r="AA19" s="75" t="s">
        <v>379</v>
      </c>
      <c r="AB19" s="77">
        <v>54</v>
      </c>
      <c r="AC19" s="61">
        <v>114</v>
      </c>
      <c r="AD19" s="63">
        <f t="shared" si="0"/>
        <v>0.47368421052631576</v>
      </c>
      <c r="AE19" s="64">
        <f t="shared" si="1"/>
        <v>0.74387256388507739</v>
      </c>
    </row>
    <row r="20" spans="2:31" ht="14.45" customHeight="1" x14ac:dyDescent="0.25">
      <c r="B20" s="106" t="s">
        <v>120</v>
      </c>
      <c r="C20" s="107">
        <v>2015</v>
      </c>
      <c r="D20" s="107" t="s">
        <v>472</v>
      </c>
      <c r="E20" s="113"/>
      <c r="F20" s="48" t="s">
        <v>1</v>
      </c>
      <c r="G20" s="47" t="s">
        <v>372</v>
      </c>
      <c r="H20" s="47" t="s">
        <v>1</v>
      </c>
      <c r="I20" s="47" t="s">
        <v>372</v>
      </c>
      <c r="J20" s="47" t="s">
        <v>372</v>
      </c>
      <c r="K20" s="47" t="s">
        <v>372</v>
      </c>
      <c r="L20" s="75" t="s">
        <v>375</v>
      </c>
      <c r="M20" s="108">
        <v>86</v>
      </c>
      <c r="N20" s="167">
        <v>136</v>
      </c>
      <c r="O20" s="109">
        <f t="shared" si="4"/>
        <v>0.63235294117647056</v>
      </c>
      <c r="P20" s="94">
        <f t="shared" si="5"/>
        <v>1.2793674498150498E-3</v>
      </c>
      <c r="R20" s="170"/>
      <c r="S20" s="171"/>
      <c r="T20" s="171"/>
      <c r="U20" s="168"/>
      <c r="V20" s="168"/>
      <c r="W20" s="168"/>
      <c r="X20" s="168"/>
      <c r="Y20" s="168"/>
      <c r="Z20" s="168"/>
      <c r="AA20" s="169"/>
      <c r="AB20" s="172"/>
      <c r="AC20" s="173"/>
      <c r="AD20" s="174"/>
      <c r="AE20" s="175"/>
    </row>
    <row r="21" spans="2:31" ht="14.45" customHeight="1" thickBot="1" x14ac:dyDescent="0.3">
      <c r="B21" s="176" t="s">
        <v>484</v>
      </c>
      <c r="C21" s="177">
        <v>2016</v>
      </c>
      <c r="D21" s="177" t="s">
        <v>390</v>
      </c>
      <c r="E21" s="178"/>
      <c r="F21" s="82" t="s">
        <v>372</v>
      </c>
      <c r="G21" s="179" t="s">
        <v>1</v>
      </c>
      <c r="H21" s="82" t="s">
        <v>372</v>
      </c>
      <c r="I21" s="179" t="s">
        <v>372</v>
      </c>
      <c r="J21" s="179" t="s">
        <v>372</v>
      </c>
      <c r="K21" s="179" t="s">
        <v>372</v>
      </c>
      <c r="L21" s="83" t="s">
        <v>378</v>
      </c>
      <c r="M21" s="180">
        <v>819</v>
      </c>
      <c r="N21" s="181">
        <v>1440</v>
      </c>
      <c r="O21" s="182">
        <f t="shared" ref="O21:O22" si="6">M21/N21</f>
        <v>0.56874999999999998</v>
      </c>
      <c r="P21" s="183">
        <f t="shared" ref="P21:P22" si="7">1-BINOMDIST(M21-1,N21,0.5,TRUE)</f>
        <v>1.0004424200182882E-7</v>
      </c>
      <c r="R21" s="68" t="s">
        <v>309</v>
      </c>
      <c r="S21" s="69">
        <v>2005</v>
      </c>
      <c r="T21" s="69"/>
      <c r="U21" s="71" t="s">
        <v>372</v>
      </c>
      <c r="V21" s="71" t="s">
        <v>372</v>
      </c>
      <c r="W21" s="71" t="s">
        <v>372</v>
      </c>
      <c r="X21" s="70" t="s">
        <v>373</v>
      </c>
      <c r="Y21" s="71" t="s">
        <v>372</v>
      </c>
      <c r="Z21" s="71" t="s">
        <v>372</v>
      </c>
      <c r="AA21" s="76" t="s">
        <v>379</v>
      </c>
      <c r="AB21" s="79">
        <v>418</v>
      </c>
      <c r="AC21" s="72">
        <v>864</v>
      </c>
      <c r="AD21" s="73">
        <f t="shared" si="0"/>
        <v>0.48379629629629628</v>
      </c>
      <c r="AE21" s="74">
        <f t="shared" si="1"/>
        <v>0.83807996689703679</v>
      </c>
    </row>
    <row r="22" spans="2:31" ht="14.45" customHeight="1" thickBot="1" x14ac:dyDescent="0.3">
      <c r="B22" s="193"/>
      <c r="C22" s="193"/>
      <c r="D22" s="193"/>
      <c r="E22" s="193"/>
      <c r="F22" s="193"/>
      <c r="G22" s="193"/>
      <c r="H22" s="193"/>
      <c r="I22" s="193"/>
      <c r="J22" s="193"/>
      <c r="K22" s="194"/>
      <c r="L22" s="50" t="s">
        <v>196</v>
      </c>
      <c r="M22" s="50">
        <f>SUM(M4:M21)</f>
        <v>6736</v>
      </c>
      <c r="N22" s="50">
        <f>SUM(N4:N21)</f>
        <v>12645</v>
      </c>
      <c r="O22" s="91">
        <f t="shared" si="6"/>
        <v>0.53270067220245154</v>
      </c>
      <c r="P22" s="92">
        <f t="shared" si="7"/>
        <v>1.0058620603103918E-13</v>
      </c>
      <c r="AA22" s="97" t="s">
        <v>196</v>
      </c>
      <c r="AB22" s="97">
        <f>SUM(AB8:AB21)</f>
        <v>5121</v>
      </c>
      <c r="AC22" s="97">
        <f>SUM(AC8:AC21)</f>
        <v>9926</v>
      </c>
      <c r="AD22" s="98">
        <f t="shared" ref="AD22" si="8">AB22/AC22</f>
        <v>0.51591779165827123</v>
      </c>
      <c r="AE22" s="92">
        <f t="shared" ref="AE22" si="9">1-BINOMDIST(AB22-1,AC22,0.5,TRUE)</f>
        <v>7.8355820107334218E-4</v>
      </c>
    </row>
  </sheetData>
  <sortState ref="Q4:AE20">
    <sortCondition ref="T4:T20"/>
  </sortState>
  <mergeCells count="8">
    <mergeCell ref="AB2:AE2"/>
    <mergeCell ref="F2:L2"/>
    <mergeCell ref="M2:P2"/>
    <mergeCell ref="B22:K22"/>
    <mergeCell ref="S2:S3"/>
    <mergeCell ref="B2:D2"/>
    <mergeCell ref="R2:R3"/>
    <mergeCell ref="U2:AA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showRuler="0" topLeftCell="C1" zoomScaleNormal="100" workbookViewId="0">
      <selection activeCell="K3" sqref="K3"/>
    </sheetView>
  </sheetViews>
  <sheetFormatPr defaultRowHeight="15" x14ac:dyDescent="0.25"/>
  <cols>
    <col min="1" max="20" width="13.7109375" customWidth="1"/>
  </cols>
  <sheetData>
    <row r="1" spans="1:22" ht="24.75" thickBot="1" x14ac:dyDescent="0.3">
      <c r="A1" s="1" t="s">
        <v>110</v>
      </c>
      <c r="B1" s="2" t="s">
        <v>322</v>
      </c>
      <c r="C1" s="2" t="s">
        <v>312</v>
      </c>
      <c r="D1" s="2" t="s">
        <v>112</v>
      </c>
      <c r="E1" s="2" t="s">
        <v>114</v>
      </c>
      <c r="F1" s="2" t="s">
        <v>302</v>
      </c>
      <c r="G1" s="2" t="s">
        <v>309</v>
      </c>
      <c r="H1" s="2" t="s">
        <v>308</v>
      </c>
      <c r="I1" s="2" t="s">
        <v>450</v>
      </c>
      <c r="J1" s="2" t="s">
        <v>309</v>
      </c>
      <c r="K1" s="2" t="s">
        <v>386</v>
      </c>
      <c r="L1" s="2" t="s">
        <v>356</v>
      </c>
      <c r="M1" s="2" t="s">
        <v>116</v>
      </c>
      <c r="N1" s="2" t="s">
        <v>117</v>
      </c>
      <c r="O1" s="2" t="s">
        <v>381</v>
      </c>
      <c r="P1" s="2" t="s">
        <v>118</v>
      </c>
      <c r="Q1" s="2" t="s">
        <v>358</v>
      </c>
      <c r="R1" s="2" t="s">
        <v>357</v>
      </c>
      <c r="S1" s="2" t="s">
        <v>120</v>
      </c>
      <c r="T1" s="2" t="s">
        <v>115</v>
      </c>
    </row>
    <row r="2" spans="1:22" ht="15.75" thickBot="1" x14ac:dyDescent="0.3">
      <c r="A2" s="3" t="s">
        <v>0</v>
      </c>
      <c r="B2" s="4">
        <v>1980</v>
      </c>
      <c r="C2" s="4">
        <v>1981</v>
      </c>
      <c r="D2" s="4" t="s">
        <v>113</v>
      </c>
      <c r="E2" s="4">
        <v>1995</v>
      </c>
      <c r="F2" s="4">
        <v>1997</v>
      </c>
      <c r="G2" s="4" t="s">
        <v>180</v>
      </c>
      <c r="H2" s="4" t="s">
        <v>183</v>
      </c>
      <c r="I2" s="4" t="s">
        <v>183</v>
      </c>
      <c r="J2" s="4">
        <v>2005</v>
      </c>
      <c r="K2" s="4">
        <v>2006</v>
      </c>
      <c r="L2" s="4">
        <v>2007</v>
      </c>
      <c r="M2" s="4">
        <v>2007</v>
      </c>
      <c r="N2" s="4">
        <v>2010</v>
      </c>
      <c r="O2" s="4">
        <v>2012</v>
      </c>
      <c r="P2" s="4">
        <v>2013</v>
      </c>
      <c r="Q2" s="4">
        <v>2013</v>
      </c>
      <c r="R2" s="4">
        <v>2014</v>
      </c>
      <c r="S2" s="4">
        <v>2015</v>
      </c>
      <c r="T2" s="6" t="s">
        <v>189</v>
      </c>
    </row>
    <row r="3" spans="1:22" ht="15.75" thickBot="1" x14ac:dyDescent="0.3">
      <c r="A3" s="3" t="s">
        <v>57</v>
      </c>
      <c r="B3" s="4">
        <v>43</v>
      </c>
      <c r="C3" s="4">
        <v>53</v>
      </c>
      <c r="D3" s="4">
        <v>40</v>
      </c>
      <c r="E3" s="4">
        <v>11</v>
      </c>
      <c r="F3" s="4">
        <v>3</v>
      </c>
      <c r="G3" s="4">
        <v>36</v>
      </c>
      <c r="H3" s="4">
        <v>13</v>
      </c>
      <c r="I3" s="4">
        <v>3</v>
      </c>
      <c r="J3" s="4">
        <v>6</v>
      </c>
      <c r="K3" s="4">
        <v>32</v>
      </c>
      <c r="L3" s="4" t="s">
        <v>83</v>
      </c>
      <c r="M3" s="4">
        <v>10</v>
      </c>
      <c r="N3" s="4">
        <v>16</v>
      </c>
      <c r="O3" s="4">
        <v>25</v>
      </c>
      <c r="P3" s="4">
        <v>27</v>
      </c>
      <c r="Q3" s="4">
        <v>28</v>
      </c>
      <c r="R3" s="4">
        <v>8</v>
      </c>
      <c r="S3" s="4">
        <v>34</v>
      </c>
      <c r="T3" s="4">
        <v>15</v>
      </c>
    </row>
    <row r="4" spans="1:22" ht="60.75" thickBot="1" x14ac:dyDescent="0.3">
      <c r="A4" s="3" t="s">
        <v>270</v>
      </c>
      <c r="B4" s="4" t="s">
        <v>323</v>
      </c>
      <c r="C4" s="4" t="s">
        <v>323</v>
      </c>
      <c r="D4" s="4" t="s">
        <v>324</v>
      </c>
      <c r="E4" s="4">
        <v>48</v>
      </c>
      <c r="F4" s="4" t="s">
        <v>276</v>
      </c>
      <c r="G4" s="4" t="s">
        <v>279</v>
      </c>
      <c r="H4" s="4" t="s">
        <v>277</v>
      </c>
      <c r="I4" s="4" t="s">
        <v>277</v>
      </c>
      <c r="J4" s="4" t="s">
        <v>280</v>
      </c>
      <c r="K4" s="4"/>
      <c r="L4" s="4" t="s">
        <v>273</v>
      </c>
      <c r="M4" s="4" t="s">
        <v>285</v>
      </c>
      <c r="N4" s="4" t="s">
        <v>330</v>
      </c>
      <c r="O4" s="4" t="s">
        <v>10</v>
      </c>
      <c r="P4" s="4" t="s">
        <v>276</v>
      </c>
      <c r="Q4" s="4" t="s">
        <v>276</v>
      </c>
      <c r="R4" s="4" t="s">
        <v>278</v>
      </c>
      <c r="S4" s="4" t="s">
        <v>276</v>
      </c>
      <c r="T4" s="4" t="s">
        <v>325</v>
      </c>
    </row>
    <row r="5" spans="1:22" ht="36.75" thickBot="1" x14ac:dyDescent="0.3">
      <c r="A5" s="3" t="s">
        <v>271</v>
      </c>
      <c r="B5" s="4" t="s">
        <v>282</v>
      </c>
      <c r="C5" s="4" t="s">
        <v>282</v>
      </c>
      <c r="D5" s="4" t="s">
        <v>282</v>
      </c>
      <c r="E5" s="4">
        <v>96</v>
      </c>
      <c r="F5" s="4" t="s">
        <v>284</v>
      </c>
      <c r="G5" s="4" t="s">
        <v>275</v>
      </c>
      <c r="H5" s="4" t="s">
        <v>275</v>
      </c>
      <c r="I5" s="4" t="s">
        <v>275</v>
      </c>
      <c r="J5" s="4" t="s">
        <v>281</v>
      </c>
      <c r="K5" s="4"/>
      <c r="L5" s="4" t="s">
        <v>272</v>
      </c>
      <c r="M5" s="4" t="s">
        <v>286</v>
      </c>
      <c r="N5" s="4" t="s">
        <v>283</v>
      </c>
      <c r="O5" s="4" t="s">
        <v>10</v>
      </c>
      <c r="P5" s="4" t="s">
        <v>275</v>
      </c>
      <c r="Q5" s="4" t="s">
        <v>274</v>
      </c>
      <c r="R5" s="4" t="s">
        <v>275</v>
      </c>
      <c r="S5" s="4" t="s">
        <v>275</v>
      </c>
      <c r="T5" s="4" t="s">
        <v>326</v>
      </c>
    </row>
    <row r="6" spans="1:22" ht="24.75" thickBot="1" x14ac:dyDescent="0.3">
      <c r="A6" s="3" t="s">
        <v>24</v>
      </c>
      <c r="B6" s="4" t="s">
        <v>13</v>
      </c>
      <c r="C6" s="4" t="s">
        <v>13</v>
      </c>
      <c r="D6" s="4" t="s">
        <v>13</v>
      </c>
      <c r="E6" s="4" t="s">
        <v>62</v>
      </c>
      <c r="F6" s="4" t="s">
        <v>33</v>
      </c>
      <c r="G6" s="4"/>
      <c r="H6" s="4" t="s">
        <v>70</v>
      </c>
      <c r="I6" s="4" t="s">
        <v>70</v>
      </c>
      <c r="J6" s="4" t="s">
        <v>13</v>
      </c>
      <c r="K6" s="4"/>
      <c r="L6" s="4" t="s">
        <v>13</v>
      </c>
      <c r="M6" s="4" t="s">
        <v>13</v>
      </c>
      <c r="N6" s="4" t="s">
        <v>76</v>
      </c>
      <c r="O6" s="4" t="s">
        <v>13</v>
      </c>
      <c r="P6" s="4" t="s">
        <v>25</v>
      </c>
      <c r="Q6" s="4" t="s">
        <v>25</v>
      </c>
      <c r="R6" s="4" t="s">
        <v>33</v>
      </c>
      <c r="S6" s="4" t="s">
        <v>25</v>
      </c>
      <c r="T6" s="4" t="s">
        <v>93</v>
      </c>
    </row>
    <row r="7" spans="1:22" ht="48.75" thickBot="1" x14ac:dyDescent="0.3">
      <c r="A7" s="3" t="s">
        <v>2</v>
      </c>
      <c r="B7" s="4" t="s">
        <v>328</v>
      </c>
      <c r="C7" s="4" t="s">
        <v>328</v>
      </c>
      <c r="D7" s="4" t="s">
        <v>328</v>
      </c>
      <c r="E7" s="4" t="s">
        <v>328</v>
      </c>
      <c r="F7" s="4" t="s">
        <v>331</v>
      </c>
      <c r="G7" s="4"/>
      <c r="H7" s="4" t="s">
        <v>328</v>
      </c>
      <c r="I7" s="4" t="s">
        <v>328</v>
      </c>
      <c r="J7" s="4" t="s">
        <v>66</v>
      </c>
      <c r="K7" s="4"/>
      <c r="L7" s="4" t="s">
        <v>328</v>
      </c>
      <c r="M7" s="4" t="s">
        <v>85</v>
      </c>
      <c r="N7" s="4" t="s">
        <v>333</v>
      </c>
      <c r="O7" s="4" t="s">
        <v>89</v>
      </c>
      <c r="P7" s="4" t="s">
        <v>32</v>
      </c>
      <c r="Q7" s="4" t="s">
        <v>102</v>
      </c>
      <c r="R7" s="4" t="s">
        <v>329</v>
      </c>
      <c r="S7" s="4" t="s">
        <v>32</v>
      </c>
      <c r="T7" s="4" t="s">
        <v>332</v>
      </c>
      <c r="V7" s="17" t="s">
        <v>184</v>
      </c>
    </row>
    <row r="8" spans="1:22" ht="36.75" thickBot="1" x14ac:dyDescent="0.3">
      <c r="A8" s="3" t="s">
        <v>3</v>
      </c>
      <c r="B8" s="9" t="s">
        <v>179</v>
      </c>
      <c r="C8" s="9" t="s">
        <v>179</v>
      </c>
      <c r="D8" s="9" t="s">
        <v>67</v>
      </c>
      <c r="E8" s="9" t="s">
        <v>38</v>
      </c>
      <c r="F8" s="9" t="s">
        <v>348</v>
      </c>
      <c r="G8" s="9" t="s">
        <v>38</v>
      </c>
      <c r="H8" s="9" t="s">
        <v>179</v>
      </c>
      <c r="I8" s="9" t="s">
        <v>179</v>
      </c>
      <c r="J8" s="9" t="s">
        <v>179</v>
      </c>
      <c r="K8" s="9"/>
      <c r="L8" s="9" t="s">
        <v>5</v>
      </c>
      <c r="M8" s="9" t="s">
        <v>38</v>
      </c>
      <c r="N8" s="9" t="s">
        <v>182</v>
      </c>
      <c r="O8" s="9" t="s">
        <v>178</v>
      </c>
      <c r="P8" s="9" t="s">
        <v>265</v>
      </c>
      <c r="Q8" s="9" t="s">
        <v>267</v>
      </c>
      <c r="R8" s="9" t="s">
        <v>16</v>
      </c>
      <c r="S8" s="9" t="s">
        <v>266</v>
      </c>
      <c r="T8" s="9" t="s">
        <v>4</v>
      </c>
      <c r="U8" s="24" t="s">
        <v>262</v>
      </c>
      <c r="V8" s="17" t="s">
        <v>185</v>
      </c>
    </row>
    <row r="9" spans="1:22" ht="24.75" thickBot="1" x14ac:dyDescent="0.3">
      <c r="A9" s="3" t="s">
        <v>6</v>
      </c>
      <c r="B9" s="4" t="s">
        <v>327</v>
      </c>
      <c r="C9" s="4" t="s">
        <v>346</v>
      </c>
      <c r="D9" s="4" t="s">
        <v>15</v>
      </c>
      <c r="E9" s="4" t="s">
        <v>334</v>
      </c>
      <c r="F9" s="4" t="s">
        <v>34</v>
      </c>
      <c r="G9" s="4"/>
      <c r="H9" s="4" t="s">
        <v>71</v>
      </c>
      <c r="I9" s="4" t="s">
        <v>71</v>
      </c>
      <c r="J9" s="4" t="s">
        <v>46</v>
      </c>
      <c r="K9" s="4"/>
      <c r="L9" s="4" t="s">
        <v>7</v>
      </c>
      <c r="M9" s="4" t="s">
        <v>42</v>
      </c>
      <c r="N9" s="4" t="s">
        <v>71</v>
      </c>
      <c r="O9" s="4" t="s">
        <v>14</v>
      </c>
      <c r="P9" s="4" t="s">
        <v>159</v>
      </c>
      <c r="Q9" s="4" t="s">
        <v>8</v>
      </c>
      <c r="R9" s="4" t="s">
        <v>34</v>
      </c>
      <c r="S9" s="4" t="s">
        <v>8</v>
      </c>
      <c r="T9" s="4" t="s">
        <v>15</v>
      </c>
      <c r="V9" s="17" t="s">
        <v>186</v>
      </c>
    </row>
    <row r="10" spans="1:22" ht="48.75" thickBot="1" x14ac:dyDescent="0.3">
      <c r="A10" s="3" t="s">
        <v>28</v>
      </c>
      <c r="B10" s="4" t="s">
        <v>347</v>
      </c>
      <c r="C10" s="4" t="s">
        <v>347</v>
      </c>
      <c r="D10" s="4" t="s">
        <v>29</v>
      </c>
      <c r="E10" s="4" t="s">
        <v>77</v>
      </c>
      <c r="F10" s="4" t="s">
        <v>13</v>
      </c>
      <c r="G10" s="4"/>
      <c r="H10" s="4" t="s">
        <v>13</v>
      </c>
      <c r="I10" s="4" t="s">
        <v>451</v>
      </c>
      <c r="J10" s="4" t="s">
        <v>13</v>
      </c>
      <c r="K10" s="4"/>
      <c r="L10" s="4" t="s">
        <v>13</v>
      </c>
      <c r="M10" s="4" t="s">
        <v>86</v>
      </c>
      <c r="N10" s="4" t="s">
        <v>78</v>
      </c>
      <c r="O10" s="4" t="s">
        <v>90</v>
      </c>
      <c r="P10" s="4" t="s">
        <v>29</v>
      </c>
      <c r="Q10" s="4" t="s">
        <v>55</v>
      </c>
      <c r="R10" s="4" t="s">
        <v>35</v>
      </c>
      <c r="S10" s="4" t="s">
        <v>55</v>
      </c>
      <c r="T10" s="4" t="s">
        <v>29</v>
      </c>
      <c r="V10" s="17" t="s">
        <v>187</v>
      </c>
    </row>
    <row r="11" spans="1:22" ht="24.75" thickBot="1" x14ac:dyDescent="0.3">
      <c r="A11" s="3" t="s">
        <v>436</v>
      </c>
      <c r="B11" s="4" t="s">
        <v>437</v>
      </c>
      <c r="C11" s="4" t="s">
        <v>452</v>
      </c>
      <c r="D11" s="4" t="s">
        <v>454</v>
      </c>
      <c r="E11" s="4" t="s">
        <v>448</v>
      </c>
      <c r="F11" s="4"/>
      <c r="G11" s="4"/>
      <c r="H11" s="4" t="s">
        <v>438</v>
      </c>
      <c r="I11" s="4">
        <v>20</v>
      </c>
      <c r="J11" s="4"/>
      <c r="K11" s="4" t="s">
        <v>1</v>
      </c>
      <c r="L11" s="4" t="s">
        <v>1</v>
      </c>
      <c r="M11" s="4"/>
      <c r="N11" s="4" t="s">
        <v>442</v>
      </c>
      <c r="O11" s="4" t="s">
        <v>439</v>
      </c>
      <c r="P11" s="4" t="s">
        <v>75</v>
      </c>
      <c r="Q11" s="4" t="s">
        <v>103</v>
      </c>
      <c r="R11" s="4" t="s">
        <v>445</v>
      </c>
      <c r="S11" s="4" t="s">
        <v>56</v>
      </c>
      <c r="T11" s="4" t="s">
        <v>446</v>
      </c>
      <c r="V11" s="17"/>
    </row>
    <row r="12" spans="1:22" ht="24.75" thickBot="1" x14ac:dyDescent="0.3">
      <c r="A12" s="3" t="s">
        <v>9</v>
      </c>
      <c r="B12" s="4"/>
      <c r="C12" s="4" t="s">
        <v>447</v>
      </c>
      <c r="D12" s="4"/>
      <c r="E12" s="4" t="s">
        <v>449</v>
      </c>
      <c r="F12" s="4" t="s">
        <v>109</v>
      </c>
      <c r="G12" s="4"/>
      <c r="H12" s="4" t="s">
        <v>440</v>
      </c>
      <c r="I12" s="4" t="s">
        <v>440</v>
      </c>
      <c r="J12" s="4" t="s">
        <v>74</v>
      </c>
      <c r="K12" s="4" t="s">
        <v>74</v>
      </c>
      <c r="L12" s="4" t="s">
        <v>74</v>
      </c>
      <c r="M12" s="4" t="s">
        <v>84</v>
      </c>
      <c r="N12" s="4" t="s">
        <v>441</v>
      </c>
      <c r="O12" s="4" t="s">
        <v>88</v>
      </c>
      <c r="P12" s="4" t="s">
        <v>443</v>
      </c>
      <c r="Q12" s="4" t="s">
        <v>103</v>
      </c>
      <c r="R12" s="4" t="s">
        <v>444</v>
      </c>
      <c r="S12" s="4"/>
      <c r="T12" s="4"/>
    </row>
    <row r="13" spans="1:22" ht="15.75" thickBot="1" x14ac:dyDescent="0.3">
      <c r="A13" s="3" t="s">
        <v>315</v>
      </c>
      <c r="B13" s="4">
        <v>0</v>
      </c>
      <c r="C13" s="4">
        <v>0</v>
      </c>
      <c r="D13" s="4" t="s">
        <v>316</v>
      </c>
      <c r="E13" s="4"/>
      <c r="F13" s="4" t="s">
        <v>349</v>
      </c>
      <c r="G13" s="4"/>
      <c r="H13" s="4"/>
      <c r="I13" s="4"/>
      <c r="J13" s="4"/>
      <c r="K13" s="4"/>
      <c r="L13" s="4"/>
      <c r="M13" s="4"/>
      <c r="N13" s="4"/>
      <c r="O13" s="4"/>
      <c r="P13" s="4" t="s">
        <v>103</v>
      </c>
      <c r="Q13" s="4" t="s">
        <v>316</v>
      </c>
      <c r="R13" s="4"/>
      <c r="S13" s="4">
        <v>60</v>
      </c>
      <c r="T13" s="4"/>
    </row>
    <row r="14" spans="1:22" ht="48.75" thickBot="1" x14ac:dyDescent="0.3">
      <c r="A14" s="3" t="s">
        <v>11</v>
      </c>
      <c r="B14" s="4" t="s">
        <v>338</v>
      </c>
      <c r="C14" s="4" t="s">
        <v>345</v>
      </c>
      <c r="D14" s="4" t="s">
        <v>50</v>
      </c>
      <c r="E14" s="4" t="s">
        <v>74</v>
      </c>
      <c r="F14" s="4" t="s">
        <v>108</v>
      </c>
      <c r="G14" s="4"/>
      <c r="H14" s="4" t="s">
        <v>94</v>
      </c>
      <c r="I14" s="4" t="s">
        <v>94</v>
      </c>
      <c r="J14" s="4" t="s">
        <v>23</v>
      </c>
      <c r="K14" s="4"/>
      <c r="L14" s="4" t="s">
        <v>82</v>
      </c>
      <c r="M14" s="4" t="s">
        <v>65</v>
      </c>
      <c r="N14" s="4" t="s">
        <v>74</v>
      </c>
      <c r="O14" s="4" t="s">
        <v>53</v>
      </c>
      <c r="P14" s="4" t="s">
        <v>23</v>
      </c>
      <c r="Q14" s="4" t="s">
        <v>21</v>
      </c>
      <c r="R14" s="4" t="s">
        <v>22</v>
      </c>
      <c r="S14" s="4" t="s">
        <v>21</v>
      </c>
      <c r="T14" s="4" t="s">
        <v>61</v>
      </c>
    </row>
    <row r="15" spans="1:22" ht="36.75" thickBot="1" x14ac:dyDescent="0.3">
      <c r="A15" s="3" t="s">
        <v>58</v>
      </c>
      <c r="B15" s="4" t="s">
        <v>65</v>
      </c>
      <c r="C15" s="4" t="s">
        <v>65</v>
      </c>
      <c r="D15" s="4" t="s">
        <v>65</v>
      </c>
      <c r="E15" s="4" t="s">
        <v>74</v>
      </c>
      <c r="F15" s="4" t="s">
        <v>74</v>
      </c>
      <c r="G15" s="4"/>
      <c r="H15" s="4" t="s">
        <v>95</v>
      </c>
      <c r="I15" s="4" t="s">
        <v>95</v>
      </c>
      <c r="J15" s="4" t="s">
        <v>92</v>
      </c>
      <c r="K15" s="4"/>
      <c r="L15" s="4" t="s">
        <v>59</v>
      </c>
      <c r="M15" s="4" t="s">
        <v>65</v>
      </c>
      <c r="N15" s="4" t="s">
        <v>65</v>
      </c>
      <c r="O15" s="4" t="s">
        <v>91</v>
      </c>
      <c r="P15" s="4" t="s">
        <v>64</v>
      </c>
      <c r="Q15" s="4" t="s">
        <v>72</v>
      </c>
      <c r="R15" s="4" t="s">
        <v>63</v>
      </c>
      <c r="S15" s="4" t="s">
        <v>72</v>
      </c>
      <c r="T15" s="4" t="s">
        <v>60</v>
      </c>
    </row>
    <row r="16" spans="1:22" ht="24.75" thickBot="1" x14ac:dyDescent="0.3">
      <c r="A16" s="3" t="s">
        <v>30</v>
      </c>
      <c r="B16" s="4" t="s">
        <v>337</v>
      </c>
      <c r="C16" s="4" t="s">
        <v>337</v>
      </c>
      <c r="D16" s="4" t="s">
        <v>51</v>
      </c>
      <c r="E16" s="4" t="s">
        <v>74</v>
      </c>
      <c r="F16" s="4" t="s">
        <v>107</v>
      </c>
      <c r="G16" s="4"/>
      <c r="H16" s="4" t="s">
        <v>31</v>
      </c>
      <c r="I16" s="4" t="s">
        <v>31</v>
      </c>
      <c r="J16" s="4" t="s">
        <v>74</v>
      </c>
      <c r="K16" s="4"/>
      <c r="L16" s="4" t="s">
        <v>74</v>
      </c>
      <c r="M16" s="4" t="s">
        <v>74</v>
      </c>
      <c r="N16" s="4" t="s">
        <v>74</v>
      </c>
      <c r="O16" s="5" t="s">
        <v>74</v>
      </c>
      <c r="P16" s="4" t="s">
        <v>31</v>
      </c>
      <c r="Q16" s="4" t="s">
        <v>73</v>
      </c>
      <c r="R16" s="4" t="s">
        <v>68</v>
      </c>
      <c r="S16" s="4" t="s">
        <v>73</v>
      </c>
      <c r="T16" s="4" t="s">
        <v>74</v>
      </c>
    </row>
    <row r="17" spans="1:21" ht="15.75" thickBot="1" x14ac:dyDescent="0.3">
      <c r="A17" s="3" t="s">
        <v>26</v>
      </c>
      <c r="B17" s="4" t="s">
        <v>74</v>
      </c>
      <c r="C17" s="4" t="s">
        <v>13</v>
      </c>
      <c r="D17" s="4" t="s">
        <v>27</v>
      </c>
      <c r="E17" s="4" t="s">
        <v>27</v>
      </c>
      <c r="F17" s="4" t="s">
        <v>27</v>
      </c>
      <c r="G17" s="4"/>
      <c r="H17" s="4" t="s">
        <v>27</v>
      </c>
      <c r="I17" s="4" t="s">
        <v>27</v>
      </c>
      <c r="J17" s="4" t="s">
        <v>1</v>
      </c>
      <c r="K17" s="4"/>
      <c r="L17" s="4" t="s">
        <v>74</v>
      </c>
      <c r="M17" s="4" t="s">
        <v>87</v>
      </c>
      <c r="N17" s="4" t="s">
        <v>74</v>
      </c>
      <c r="O17" s="4" t="s">
        <v>74</v>
      </c>
      <c r="P17" s="4" t="s">
        <v>27</v>
      </c>
      <c r="Q17" s="4" t="s">
        <v>27</v>
      </c>
      <c r="R17" s="4" t="s">
        <v>68</v>
      </c>
      <c r="S17" s="4" t="s">
        <v>27</v>
      </c>
      <c r="T17" s="4" t="s">
        <v>74</v>
      </c>
    </row>
    <row r="18" spans="1:21" ht="15.75" thickBot="1" x14ac:dyDescent="0.3">
      <c r="A18" s="3" t="s">
        <v>12</v>
      </c>
      <c r="B18" s="4" t="s">
        <v>96</v>
      </c>
      <c r="C18" s="4" t="s">
        <v>96</v>
      </c>
      <c r="D18" s="4" t="s">
        <v>39</v>
      </c>
      <c r="E18" s="4" t="s">
        <v>39</v>
      </c>
      <c r="F18" s="4" t="s">
        <v>52</v>
      </c>
      <c r="G18" s="4"/>
      <c r="H18" s="4" t="s">
        <v>79</v>
      </c>
      <c r="I18" s="4" t="s">
        <v>79</v>
      </c>
      <c r="J18" s="4" t="s">
        <v>52</v>
      </c>
      <c r="K18" s="4"/>
      <c r="L18" s="4" t="s">
        <v>13</v>
      </c>
      <c r="M18" s="4" t="s">
        <v>39</v>
      </c>
      <c r="N18" s="4" t="s">
        <v>79</v>
      </c>
      <c r="O18" s="4" t="s">
        <v>13</v>
      </c>
      <c r="P18" s="4" t="s">
        <v>96</v>
      </c>
      <c r="Q18" s="4" t="s">
        <v>96</v>
      </c>
      <c r="R18" s="4" t="s">
        <v>39</v>
      </c>
      <c r="S18" s="4" t="s">
        <v>96</v>
      </c>
      <c r="T18" s="4" t="s">
        <v>52</v>
      </c>
    </row>
    <row r="19" spans="1:21" ht="27" thickBot="1" x14ac:dyDescent="0.3">
      <c r="A19" s="3" t="s">
        <v>36</v>
      </c>
      <c r="B19" s="4" t="s">
        <v>335</v>
      </c>
      <c r="C19" s="4" t="s">
        <v>342</v>
      </c>
      <c r="D19" s="4" t="s">
        <v>342</v>
      </c>
      <c r="E19" s="4" t="s">
        <v>343</v>
      </c>
      <c r="F19" s="4" t="s">
        <v>342</v>
      </c>
      <c r="G19" s="4" t="s">
        <v>342</v>
      </c>
      <c r="H19" s="4" t="s">
        <v>342</v>
      </c>
      <c r="I19" s="4" t="s">
        <v>342</v>
      </c>
      <c r="J19" s="4" t="s">
        <v>342</v>
      </c>
      <c r="K19" s="4"/>
      <c r="L19" s="4" t="s">
        <v>341</v>
      </c>
      <c r="M19" s="4" t="s">
        <v>342</v>
      </c>
      <c r="N19" s="4" t="s">
        <v>342</v>
      </c>
      <c r="O19" s="4" t="s">
        <v>261</v>
      </c>
      <c r="P19" s="4" t="s">
        <v>335</v>
      </c>
      <c r="Q19" s="4" t="s">
        <v>335</v>
      </c>
      <c r="R19" s="4" t="s">
        <v>344</v>
      </c>
      <c r="S19" s="4" t="s">
        <v>335</v>
      </c>
      <c r="T19" s="4" t="s">
        <v>236</v>
      </c>
    </row>
    <row r="20" spans="1:21" ht="24" x14ac:dyDescent="0.25">
      <c r="A20" s="18" t="s">
        <v>319</v>
      </c>
      <c r="B20" s="24" t="s">
        <v>18</v>
      </c>
      <c r="C20" s="24" t="s">
        <v>19</v>
      </c>
      <c r="D20" s="24" t="s">
        <v>19</v>
      </c>
      <c r="E20" s="24" t="s">
        <v>19</v>
      </c>
      <c r="F20" s="24" t="s">
        <v>19</v>
      </c>
      <c r="G20" s="24" t="s">
        <v>19</v>
      </c>
      <c r="H20" s="24" t="s">
        <v>19</v>
      </c>
      <c r="I20" s="24" t="s">
        <v>19</v>
      </c>
      <c r="J20" s="24" t="s">
        <v>19</v>
      </c>
      <c r="K20" s="24"/>
      <c r="L20" s="24" t="s">
        <v>18</v>
      </c>
      <c r="M20" s="24" t="s">
        <v>19</v>
      </c>
      <c r="N20" s="24" t="s">
        <v>19</v>
      </c>
      <c r="O20" s="24" t="s">
        <v>350</v>
      </c>
      <c r="P20" s="24" t="s">
        <v>18</v>
      </c>
      <c r="Q20" s="24" t="s">
        <v>18</v>
      </c>
      <c r="R20" s="24" t="s">
        <v>18</v>
      </c>
      <c r="S20" s="24" t="s">
        <v>18</v>
      </c>
      <c r="T20" s="24" t="s">
        <v>1</v>
      </c>
      <c r="U20" s="24"/>
    </row>
    <row r="21" spans="1:21" ht="24" x14ac:dyDescent="0.25">
      <c r="A21" s="18" t="s">
        <v>320</v>
      </c>
      <c r="B21" s="24" t="s">
        <v>19</v>
      </c>
      <c r="C21" s="24" t="s">
        <v>19</v>
      </c>
      <c r="D21" s="24" t="s">
        <v>19</v>
      </c>
      <c r="E21" s="24" t="s">
        <v>19</v>
      </c>
      <c r="F21" s="24" t="s">
        <v>19</v>
      </c>
      <c r="G21" s="24" t="s">
        <v>19</v>
      </c>
      <c r="H21" s="24" t="s">
        <v>19</v>
      </c>
      <c r="I21" s="24" t="s">
        <v>19</v>
      </c>
      <c r="J21" s="24" t="s">
        <v>19</v>
      </c>
      <c r="K21" s="24"/>
      <c r="L21" s="24" t="s">
        <v>18</v>
      </c>
      <c r="M21" s="24" t="s">
        <v>19</v>
      </c>
      <c r="N21" s="24" t="s">
        <v>19</v>
      </c>
      <c r="O21" s="24" t="s">
        <v>350</v>
      </c>
      <c r="P21" s="24" t="s">
        <v>19</v>
      </c>
      <c r="Q21" s="24" t="s">
        <v>19</v>
      </c>
      <c r="R21" s="24" t="s">
        <v>19</v>
      </c>
      <c r="S21" s="24" t="s">
        <v>19</v>
      </c>
      <c r="T21" s="24" t="s">
        <v>1</v>
      </c>
      <c r="U21" s="24"/>
    </row>
    <row r="22" spans="1:21" ht="24" x14ac:dyDescent="0.25">
      <c r="A22" s="18" t="s">
        <v>321</v>
      </c>
      <c r="B22" s="24" t="s">
        <v>19</v>
      </c>
      <c r="C22" s="24" t="s">
        <v>19</v>
      </c>
      <c r="D22" s="24" t="s">
        <v>19</v>
      </c>
      <c r="E22" s="24" t="s">
        <v>350</v>
      </c>
      <c r="F22" s="24" t="s">
        <v>19</v>
      </c>
      <c r="G22" s="24" t="s">
        <v>19</v>
      </c>
      <c r="H22" s="24" t="s">
        <v>19</v>
      </c>
      <c r="I22" s="24" t="s">
        <v>19</v>
      </c>
      <c r="J22" s="24" t="s">
        <v>19</v>
      </c>
      <c r="K22" s="24"/>
      <c r="L22" s="24" t="s">
        <v>19</v>
      </c>
      <c r="M22" s="24" t="s">
        <v>19</v>
      </c>
      <c r="N22" s="24" t="s">
        <v>19</v>
      </c>
      <c r="O22" s="24" t="s">
        <v>350</v>
      </c>
      <c r="P22" s="24" t="s">
        <v>19</v>
      </c>
      <c r="Q22" s="24" t="s">
        <v>19</v>
      </c>
      <c r="R22" s="24" t="s">
        <v>19</v>
      </c>
      <c r="S22" s="24" t="s">
        <v>19</v>
      </c>
      <c r="T22" s="24" t="s">
        <v>1</v>
      </c>
      <c r="U22" s="24"/>
    </row>
    <row r="23" spans="1:21" ht="27" thickBot="1" x14ac:dyDescent="0.3">
      <c r="A23" s="3" t="s">
        <v>339</v>
      </c>
      <c r="B23" s="4" t="s">
        <v>18</v>
      </c>
      <c r="C23" s="4" t="s">
        <v>18</v>
      </c>
      <c r="D23" s="4" t="s">
        <v>336</v>
      </c>
      <c r="E23" s="4" t="s">
        <v>19</v>
      </c>
      <c r="F23" s="4" t="s">
        <v>188</v>
      </c>
      <c r="G23" s="4" t="s">
        <v>192</v>
      </c>
      <c r="H23" s="4" t="s">
        <v>340</v>
      </c>
      <c r="I23" s="4" t="s">
        <v>340</v>
      </c>
      <c r="J23" s="4" t="s">
        <v>47</v>
      </c>
      <c r="K23" s="4"/>
      <c r="L23" s="4" t="s">
        <v>193</v>
      </c>
      <c r="M23" s="4" t="s">
        <v>191</v>
      </c>
      <c r="N23" s="4" t="s">
        <v>195</v>
      </c>
      <c r="O23" s="4" t="s">
        <v>54</v>
      </c>
      <c r="P23" s="4" t="s">
        <v>101</v>
      </c>
      <c r="Q23" s="4" t="s">
        <v>104</v>
      </c>
      <c r="R23" s="4" t="s">
        <v>99</v>
      </c>
      <c r="S23" s="4" t="s">
        <v>100</v>
      </c>
      <c r="T23" s="4" t="s">
        <v>80</v>
      </c>
    </row>
    <row r="24" spans="1:21" ht="120.75" thickBot="1" x14ac:dyDescent="0.3">
      <c r="A24" s="3" t="s">
        <v>40</v>
      </c>
      <c r="B24" s="4"/>
      <c r="C24" s="4"/>
      <c r="D24" s="4" t="s">
        <v>121</v>
      </c>
      <c r="E24" s="4" t="s">
        <v>122</v>
      </c>
      <c r="F24" s="4" t="s">
        <v>106</v>
      </c>
      <c r="G24" s="4"/>
      <c r="H24" s="4" t="s">
        <v>44</v>
      </c>
      <c r="I24" s="4" t="s">
        <v>44</v>
      </c>
      <c r="J24" s="4" t="s">
        <v>45</v>
      </c>
      <c r="K24" s="4"/>
      <c r="L24" s="4" t="s">
        <v>151</v>
      </c>
      <c r="M24" s="4" t="s">
        <v>43</v>
      </c>
      <c r="N24" s="4" t="s">
        <v>41</v>
      </c>
      <c r="O24" s="4"/>
      <c r="P24" s="4" t="s">
        <v>153</v>
      </c>
      <c r="Q24" s="4" t="s">
        <v>105</v>
      </c>
      <c r="R24" s="4"/>
      <c r="S24" s="4" t="s">
        <v>152</v>
      </c>
      <c r="T24" s="4"/>
    </row>
    <row r="25" spans="1:21" ht="15.75" thickBot="1" x14ac:dyDescent="0.3">
      <c r="A25" s="3" t="s">
        <v>97</v>
      </c>
      <c r="B25" s="4"/>
      <c r="C25" s="4"/>
      <c r="D25" s="4">
        <v>8</v>
      </c>
      <c r="E25" s="4">
        <v>6</v>
      </c>
      <c r="F25" s="4">
        <v>6</v>
      </c>
      <c r="G25" s="4">
        <v>6</v>
      </c>
      <c r="H25" s="4">
        <v>6</v>
      </c>
      <c r="I25" s="4">
        <v>6</v>
      </c>
      <c r="J25" s="4">
        <v>4</v>
      </c>
      <c r="K25" s="4"/>
      <c r="L25" s="4">
        <v>2</v>
      </c>
      <c r="M25" s="4">
        <v>5</v>
      </c>
      <c r="N25" s="4">
        <v>3</v>
      </c>
      <c r="O25" s="4">
        <v>1</v>
      </c>
      <c r="P25" s="4">
        <v>7</v>
      </c>
      <c r="Q25" s="4">
        <v>6</v>
      </c>
      <c r="R25" s="4">
        <v>4</v>
      </c>
      <c r="S25" s="4">
        <v>6</v>
      </c>
      <c r="T25" s="4">
        <v>5</v>
      </c>
    </row>
    <row r="26" spans="1:21" x14ac:dyDescent="0.25">
      <c r="T26" t="s">
        <v>37</v>
      </c>
    </row>
    <row r="27" spans="1:21" x14ac:dyDescent="0.25">
      <c r="T27" t="s">
        <v>48</v>
      </c>
    </row>
    <row r="28" spans="1:21" x14ac:dyDescent="0.25">
      <c r="T28" t="s">
        <v>49</v>
      </c>
    </row>
    <row r="29" spans="1:21" x14ac:dyDescent="0.25">
      <c r="T29" t="s">
        <v>98</v>
      </c>
    </row>
    <row r="30" spans="1:21" x14ac:dyDescent="0.25">
      <c r="T30" t="s">
        <v>69</v>
      </c>
    </row>
    <row r="31" spans="1:21" x14ac:dyDescent="0.25">
      <c r="T31" t="s">
        <v>81</v>
      </c>
    </row>
    <row r="32" spans="1:21" x14ac:dyDescent="0.25">
      <c r="T32" t="s">
        <v>181</v>
      </c>
    </row>
    <row r="33" spans="20:20" x14ac:dyDescent="0.25">
      <c r="T33" t="s">
        <v>190</v>
      </c>
    </row>
  </sheetData>
  <pageMargins left="0.7" right="0.7" top="0.75" bottom="0.75" header="0.3" footer="0.3"/>
  <pageSetup paperSize="9" orientation="portrait" r:id="rId1"/>
  <headerFooter>
    <oddFooter>&amp;C1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8"/>
  <sheetViews>
    <sheetView zoomScale="101" zoomScaleNormal="100" workbookViewId="0">
      <selection activeCell="F12" sqref="F12"/>
    </sheetView>
  </sheetViews>
  <sheetFormatPr defaultRowHeight="15" x14ac:dyDescent="0.25"/>
  <cols>
    <col min="1" max="1" width="15.5703125" customWidth="1"/>
    <col min="2" max="4" width="9" bestFit="1" customWidth="1"/>
    <col min="5" max="6" width="11.7109375" customWidth="1"/>
    <col min="7" max="7" width="10" bestFit="1" customWidth="1"/>
    <col min="8" max="8" width="9" bestFit="1" customWidth="1"/>
    <col min="9" max="9" width="10.28515625" bestFit="1" customWidth="1"/>
    <col min="10" max="11" width="9" bestFit="1" customWidth="1"/>
    <col min="12" max="12" width="13.7109375" customWidth="1"/>
    <col min="13" max="13" width="12.5703125" customWidth="1"/>
    <col min="14" max="14" width="9" bestFit="1" customWidth="1"/>
    <col min="16" max="16" width="7.140625" customWidth="1"/>
  </cols>
  <sheetData>
    <row r="1" spans="1:23" x14ac:dyDescent="0.25">
      <c r="A1" s="20"/>
      <c r="B1" s="20"/>
      <c r="C1" s="142"/>
      <c r="D1" s="204" t="s">
        <v>479</v>
      </c>
      <c r="E1" s="207"/>
      <c r="F1" s="207"/>
      <c r="G1" s="207"/>
      <c r="H1" s="207"/>
      <c r="I1" s="208"/>
      <c r="J1" s="204" t="s">
        <v>478</v>
      </c>
      <c r="K1" s="205"/>
      <c r="L1" s="205"/>
      <c r="M1" s="206"/>
      <c r="N1" s="156"/>
      <c r="O1" s="20"/>
      <c r="P1" s="20"/>
    </row>
    <row r="2" spans="1:23" ht="45" x14ac:dyDescent="0.25">
      <c r="A2" s="121" t="s">
        <v>110</v>
      </c>
      <c r="B2" s="121" t="s">
        <v>0</v>
      </c>
      <c r="C2" s="143" t="s">
        <v>57</v>
      </c>
      <c r="D2" s="146" t="s">
        <v>194</v>
      </c>
      <c r="E2" s="122" t="s">
        <v>201</v>
      </c>
      <c r="F2" s="122"/>
      <c r="G2" s="122" t="s">
        <v>199</v>
      </c>
      <c r="H2" s="122" t="s">
        <v>204</v>
      </c>
      <c r="I2" s="147" t="s">
        <v>198</v>
      </c>
      <c r="J2" s="159" t="s">
        <v>310</v>
      </c>
      <c r="K2" s="61" t="s">
        <v>206</v>
      </c>
      <c r="L2" s="61" t="s">
        <v>268</v>
      </c>
      <c r="M2" s="160" t="s">
        <v>317</v>
      </c>
      <c r="N2" s="157" t="s">
        <v>453</v>
      </c>
      <c r="O2" s="122" t="s">
        <v>24</v>
      </c>
      <c r="P2" s="122" t="s">
        <v>197</v>
      </c>
    </row>
    <row r="3" spans="1:23" s="118" customFormat="1" ht="15.95" customHeight="1" x14ac:dyDescent="0.2">
      <c r="A3" s="121" t="s">
        <v>322</v>
      </c>
      <c r="B3" s="121">
        <v>1980</v>
      </c>
      <c r="C3" s="143">
        <v>43</v>
      </c>
      <c r="D3" s="148">
        <v>0.53</v>
      </c>
      <c r="E3" s="123">
        <v>0.53</v>
      </c>
      <c r="F3" s="123">
        <f t="shared" ref="F3:F21" si="0">E3-0.5</f>
        <v>3.0000000000000027E-2</v>
      </c>
      <c r="G3" s="122">
        <v>9.3332999999999999E-2</v>
      </c>
      <c r="H3" s="124">
        <f t="shared" ref="H3:H11" si="1">G3/SQRT(C3)</f>
        <v>1.4233149064852992E-2</v>
      </c>
      <c r="I3" s="149">
        <f t="shared" ref="I3:I20" si="2">E3*C3</f>
        <v>22.790000000000003</v>
      </c>
      <c r="J3" s="146">
        <v>1367</v>
      </c>
      <c r="K3" s="121">
        <v>2580</v>
      </c>
      <c r="L3" s="125">
        <f>J3/K3</f>
        <v>0.52984496124031011</v>
      </c>
      <c r="M3" s="161">
        <f>1-BINOMDIST(J3-1,K3,0.5,TRUE)</f>
        <v>1.2935181544704299E-3</v>
      </c>
      <c r="N3" s="158">
        <f t="shared" ref="N3:N20" si="3">K3/C3</f>
        <v>60</v>
      </c>
      <c r="O3" s="122" t="s">
        <v>261</v>
      </c>
      <c r="P3" s="122" t="s">
        <v>261</v>
      </c>
      <c r="Q3" s="118">
        <f t="shared" ref="Q3:Q19" si="4">F3/H3</f>
        <v>2.1077556247957334</v>
      </c>
    </row>
    <row r="4" spans="1:23" s="118" customFormat="1" ht="15.95" customHeight="1" x14ac:dyDescent="0.2">
      <c r="A4" s="121" t="s">
        <v>312</v>
      </c>
      <c r="B4" s="121">
        <v>1981</v>
      </c>
      <c r="C4" s="143">
        <v>53</v>
      </c>
      <c r="D4" s="148">
        <v>0.51132075471698091</v>
      </c>
      <c r="E4" s="123">
        <v>0.51132075471698091</v>
      </c>
      <c r="F4" s="123">
        <f t="shared" si="0"/>
        <v>1.1320754716980908E-2</v>
      </c>
      <c r="G4" s="122">
        <v>0.10590339821396674</v>
      </c>
      <c r="H4" s="124">
        <f t="shared" si="1"/>
        <v>1.4546950502753057E-2</v>
      </c>
      <c r="I4" s="149">
        <f t="shared" si="2"/>
        <v>27.099999999999987</v>
      </c>
      <c r="J4" s="146">
        <v>542</v>
      </c>
      <c r="K4" s="121">
        <v>1060</v>
      </c>
      <c r="L4" s="125">
        <f>J4/K4</f>
        <v>0.51132075471698113</v>
      </c>
      <c r="M4" s="161">
        <f>1-BINOMDIST(J4-1,K4,0.5,TRUE)</f>
        <v>0.2399661396922127</v>
      </c>
      <c r="N4" s="158">
        <f t="shared" si="3"/>
        <v>20</v>
      </c>
      <c r="O4" s="122" t="s">
        <v>261</v>
      </c>
      <c r="P4" s="122" t="s">
        <v>287</v>
      </c>
      <c r="Q4" s="118">
        <f t="shared" si="4"/>
        <v>0.77822184895991897</v>
      </c>
      <c r="U4" s="118">
        <v>0.109375</v>
      </c>
      <c r="V4" s="118">
        <v>0.11738194846481675</v>
      </c>
      <c r="W4" s="118">
        <v>4.1500785874180886E-2</v>
      </c>
    </row>
    <row r="5" spans="1:23" s="118" customFormat="1" ht="15.95" customHeight="1" x14ac:dyDescent="0.2">
      <c r="A5" s="121" t="s">
        <v>112</v>
      </c>
      <c r="B5" s="121">
        <v>1991</v>
      </c>
      <c r="C5" s="143">
        <v>40</v>
      </c>
      <c r="D5" s="150">
        <v>0.49</v>
      </c>
      <c r="E5" s="126">
        <v>0.49</v>
      </c>
      <c r="F5" s="123">
        <f t="shared" si="0"/>
        <v>-1.0000000000000009E-2</v>
      </c>
      <c r="G5" s="127">
        <v>9.0723586959342642E-2</v>
      </c>
      <c r="H5" s="124">
        <f t="shared" si="1"/>
        <v>1.4344658614593626E-2</v>
      </c>
      <c r="I5" s="149">
        <f t="shared" si="2"/>
        <v>19.600000000000001</v>
      </c>
      <c r="J5" s="146">
        <v>392</v>
      </c>
      <c r="K5" s="121">
        <v>800</v>
      </c>
      <c r="L5" s="125">
        <f>J5/K5</f>
        <v>0.49</v>
      </c>
      <c r="M5" s="161">
        <f>1-BINOMDIST(J5-1,K5,0.5,TRUE)</f>
        <v>0.72608022612547996</v>
      </c>
      <c r="N5" s="158">
        <f t="shared" si="3"/>
        <v>20</v>
      </c>
      <c r="O5" s="128" t="s">
        <v>261</v>
      </c>
      <c r="P5" s="128" t="s">
        <v>200</v>
      </c>
      <c r="Q5" s="118">
        <f t="shared" si="4"/>
        <v>-0.6971235962232275</v>
      </c>
    </row>
    <row r="6" spans="1:23" s="118" customFormat="1" ht="15.95" customHeight="1" x14ac:dyDescent="0.2">
      <c r="A6" s="121" t="s">
        <v>114</v>
      </c>
      <c r="B6" s="121">
        <v>1995</v>
      </c>
      <c r="C6" s="143">
        <v>11</v>
      </c>
      <c r="D6" s="150">
        <v>0.64770000000000005</v>
      </c>
      <c r="E6" s="126">
        <v>0.64771999999999996</v>
      </c>
      <c r="F6" s="123">
        <f t="shared" si="0"/>
        <v>0.14771999999999996</v>
      </c>
      <c r="G6" s="122">
        <v>0.20480999999999999</v>
      </c>
      <c r="H6" s="124">
        <f t="shared" si="1"/>
        <v>6.1752538482971762E-2</v>
      </c>
      <c r="I6" s="149">
        <f t="shared" si="2"/>
        <v>7.1249199999999995</v>
      </c>
      <c r="J6" s="146">
        <v>85</v>
      </c>
      <c r="K6" s="121">
        <v>132</v>
      </c>
      <c r="L6" s="125">
        <f>J6/K6</f>
        <v>0.64393939393939392</v>
      </c>
      <c r="M6" s="162">
        <f>1-BINOMDIST(J6-1,K6,0.5,TRUE)</f>
        <v>5.9755317633591876E-4</v>
      </c>
      <c r="N6" s="158">
        <f t="shared" si="3"/>
        <v>12</v>
      </c>
      <c r="O6" s="122" t="s">
        <v>287</v>
      </c>
      <c r="P6" s="122" t="s">
        <v>287</v>
      </c>
      <c r="Q6" s="118">
        <f t="shared" si="4"/>
        <v>2.3921283825560256</v>
      </c>
    </row>
    <row r="7" spans="1:23" s="118" customFormat="1" ht="15.95" customHeight="1" x14ac:dyDescent="0.2">
      <c r="A7" s="121" t="s">
        <v>302</v>
      </c>
      <c r="B7" s="121">
        <v>1997</v>
      </c>
      <c r="C7" s="143">
        <v>3</v>
      </c>
      <c r="D7" s="150">
        <v>0.74659586056644878</v>
      </c>
      <c r="E7" s="126">
        <v>0.74659586056644878</v>
      </c>
      <c r="F7" s="123">
        <f t="shared" si="0"/>
        <v>0.24659586056644878</v>
      </c>
      <c r="G7" s="124">
        <v>0.17278606984869435</v>
      </c>
      <c r="H7" s="124">
        <f t="shared" si="1"/>
        <v>9.975808393936117E-2</v>
      </c>
      <c r="I7" s="149">
        <f t="shared" si="2"/>
        <v>2.2397875816993462</v>
      </c>
      <c r="J7" s="146">
        <v>38</v>
      </c>
      <c r="K7" s="121">
        <v>51</v>
      </c>
      <c r="L7" s="125">
        <f t="shared" ref="L7:L15" si="5">J7/K7</f>
        <v>0.74509803921568629</v>
      </c>
      <c r="M7" s="162">
        <f t="shared" ref="M7:M15" si="6">1-BINOMDIST(J7-1,K7,0.5,TRUE)</f>
        <v>3.1052172811385503E-4</v>
      </c>
      <c r="N7" s="158">
        <f t="shared" si="3"/>
        <v>17</v>
      </c>
      <c r="O7" s="128" t="s">
        <v>200</v>
      </c>
      <c r="P7" s="128" t="s">
        <v>200</v>
      </c>
      <c r="Q7" s="118">
        <f t="shared" si="4"/>
        <v>2.4719386222007254</v>
      </c>
    </row>
    <row r="8" spans="1:23" s="119" customFormat="1" ht="15.95" customHeight="1" thickBot="1" x14ac:dyDescent="0.25">
      <c r="A8" s="121" t="s">
        <v>309</v>
      </c>
      <c r="B8" s="121">
        <v>2003</v>
      </c>
      <c r="C8" s="143">
        <v>36</v>
      </c>
      <c r="D8" s="150">
        <v>0.53045634920634932</v>
      </c>
      <c r="E8" s="126">
        <v>0.53045634920634932</v>
      </c>
      <c r="F8" s="123">
        <f t="shared" si="0"/>
        <v>3.045634920634932E-2</v>
      </c>
      <c r="G8" s="124">
        <v>8.5805589598516682E-2</v>
      </c>
      <c r="H8" s="124">
        <f t="shared" si="1"/>
        <v>1.430093159975278E-2</v>
      </c>
      <c r="I8" s="149">
        <f t="shared" si="2"/>
        <v>19.096428571428575</v>
      </c>
      <c r="J8" s="163">
        <v>489</v>
      </c>
      <c r="K8" s="129">
        <v>920</v>
      </c>
      <c r="L8" s="130">
        <f t="shared" si="5"/>
        <v>0.53152173913043477</v>
      </c>
      <c r="M8" s="164">
        <f t="shared" si="6"/>
        <v>3.0076828070929595E-2</v>
      </c>
      <c r="N8" s="158">
        <f t="shared" si="3"/>
        <v>25.555555555555557</v>
      </c>
      <c r="O8" s="128" t="s">
        <v>261</v>
      </c>
      <c r="P8" s="128" t="s">
        <v>200</v>
      </c>
      <c r="Q8" s="118">
        <f t="shared" si="4"/>
        <v>2.1296758881691189</v>
      </c>
    </row>
    <row r="9" spans="1:23" s="118" customFormat="1" ht="15.95" customHeight="1" thickTop="1" x14ac:dyDescent="0.2">
      <c r="A9" s="121" t="s">
        <v>308</v>
      </c>
      <c r="B9" s="121">
        <v>2004</v>
      </c>
      <c r="C9" s="143">
        <v>13</v>
      </c>
      <c r="D9" s="151">
        <v>0.51007016632016622</v>
      </c>
      <c r="E9" s="127">
        <v>0.51007016632016622</v>
      </c>
      <c r="F9" s="123">
        <f t="shared" si="0"/>
        <v>1.0070166320166218E-2</v>
      </c>
      <c r="G9" s="124">
        <v>1.9827000000000001E-2</v>
      </c>
      <c r="H9" s="124">
        <f t="shared" si="1"/>
        <v>5.4990203952788091E-3</v>
      </c>
      <c r="I9" s="149">
        <f t="shared" si="2"/>
        <v>6.6309121621621605</v>
      </c>
      <c r="J9" s="163">
        <v>944</v>
      </c>
      <c r="K9" s="129">
        <v>1848</v>
      </c>
      <c r="L9" s="130">
        <f t="shared" si="5"/>
        <v>0.51082251082251084</v>
      </c>
      <c r="M9" s="164">
        <f t="shared" si="6"/>
        <v>0.18214659992264681</v>
      </c>
      <c r="N9" s="158">
        <f t="shared" si="3"/>
        <v>142.15384615384616</v>
      </c>
      <c r="O9" s="128" t="s">
        <v>261</v>
      </c>
      <c r="P9" s="128" t="s">
        <v>200</v>
      </c>
      <c r="Q9" s="118">
        <f t="shared" si="4"/>
        <v>1.8312654975442484</v>
      </c>
    </row>
    <row r="10" spans="1:23" s="118" customFormat="1" ht="15.95" customHeight="1" x14ac:dyDescent="0.2">
      <c r="A10" s="121" t="s">
        <v>309</v>
      </c>
      <c r="B10" s="121">
        <v>2005</v>
      </c>
      <c r="C10" s="143">
        <v>6</v>
      </c>
      <c r="D10" s="150">
        <v>0.48380000000000001</v>
      </c>
      <c r="E10" s="127">
        <v>0.48379629629629634</v>
      </c>
      <c r="F10" s="123">
        <f t="shared" si="0"/>
        <v>-1.6203703703703665E-2</v>
      </c>
      <c r="G10" s="124">
        <v>3.3355999999999997E-2</v>
      </c>
      <c r="H10" s="124">
        <f t="shared" si="1"/>
        <v>1.3617529976712615E-2</v>
      </c>
      <c r="I10" s="149">
        <f t="shared" si="2"/>
        <v>2.9027777777777781</v>
      </c>
      <c r="J10" s="146">
        <v>418</v>
      </c>
      <c r="K10" s="121">
        <v>864</v>
      </c>
      <c r="L10" s="125">
        <f>J10/K10</f>
        <v>0.48379629629629628</v>
      </c>
      <c r="M10" s="161">
        <f>1-BINOMDIST(J10-1,K10,0.5,TRUE)</f>
        <v>0.83807996689703679</v>
      </c>
      <c r="N10" s="158">
        <f t="shared" si="3"/>
        <v>144</v>
      </c>
      <c r="O10" s="128" t="s">
        <v>261</v>
      </c>
      <c r="P10" s="128" t="s">
        <v>200</v>
      </c>
      <c r="Q10" s="118">
        <f t="shared" si="4"/>
        <v>-1.1899150382935579</v>
      </c>
    </row>
    <row r="11" spans="1:23" s="118" customFormat="1" ht="15.95" customHeight="1" x14ac:dyDescent="0.2">
      <c r="A11" s="121" t="s">
        <v>386</v>
      </c>
      <c r="B11" s="121">
        <v>2006</v>
      </c>
      <c r="C11" s="143">
        <v>32</v>
      </c>
      <c r="D11" s="152">
        <v>0.53645833333333326</v>
      </c>
      <c r="E11" s="126">
        <v>0.53645833333333326</v>
      </c>
      <c r="F11" s="123">
        <f t="shared" si="0"/>
        <v>3.6458333333333259E-2</v>
      </c>
      <c r="G11" s="124">
        <v>0.28550519582991518</v>
      </c>
      <c r="H11" s="124">
        <f t="shared" si="1"/>
        <v>5.0470665008831558E-2</v>
      </c>
      <c r="I11" s="149">
        <f t="shared" si="2"/>
        <v>17.166666666666664</v>
      </c>
      <c r="J11" s="146">
        <v>42</v>
      </c>
      <c r="K11" s="121">
        <v>86</v>
      </c>
      <c r="L11" s="125">
        <f>J11/K11</f>
        <v>0.48837209302325579</v>
      </c>
      <c r="M11" s="161">
        <f>1-BINOMDIST(J11-1,K11,0.5,TRUE)</f>
        <v>0.62673280885547111</v>
      </c>
      <c r="N11" s="158">
        <f t="shared" si="3"/>
        <v>2.6875</v>
      </c>
      <c r="O11" s="128" t="s">
        <v>261</v>
      </c>
      <c r="P11" s="128" t="s">
        <v>287</v>
      </c>
      <c r="Q11" s="118">
        <f t="shared" si="4"/>
        <v>0.7223668110367405</v>
      </c>
    </row>
    <row r="12" spans="1:23" s="118" customFormat="1" ht="15.95" customHeight="1" x14ac:dyDescent="0.2">
      <c r="A12" s="121" t="s">
        <v>356</v>
      </c>
      <c r="B12" s="121">
        <v>2007</v>
      </c>
      <c r="C12" s="143">
        <v>55</v>
      </c>
      <c r="D12" s="150">
        <v>0.49819999999999998</v>
      </c>
      <c r="E12" s="126">
        <v>0.49819999999999998</v>
      </c>
      <c r="F12" s="123">
        <f t="shared" si="0"/>
        <v>-1.8000000000000238E-3</v>
      </c>
      <c r="G12" s="124" t="s">
        <v>202</v>
      </c>
      <c r="H12" s="124">
        <v>0</v>
      </c>
      <c r="I12" s="149">
        <f t="shared" si="2"/>
        <v>27.401</v>
      </c>
      <c r="J12" s="146">
        <v>276</v>
      </c>
      <c r="K12" s="121">
        <v>554</v>
      </c>
      <c r="L12" s="125">
        <f>J12/K12</f>
        <v>0.49819494584837543</v>
      </c>
      <c r="M12" s="161">
        <f>1-BINOMDIST(J12-1,K12,0.5,TRUE)</f>
        <v>0.55070347589031576</v>
      </c>
      <c r="N12" s="158">
        <f t="shared" si="3"/>
        <v>10.072727272727272</v>
      </c>
      <c r="O12" s="128" t="s">
        <v>261</v>
      </c>
      <c r="P12" s="128" t="s">
        <v>261</v>
      </c>
      <c r="Q12" s="118" t="e">
        <f t="shared" si="4"/>
        <v>#DIV/0!</v>
      </c>
    </row>
    <row r="13" spans="1:23" s="119" customFormat="1" ht="15.95" customHeight="1" thickBot="1" x14ac:dyDescent="0.25">
      <c r="A13" s="121" t="s">
        <v>116</v>
      </c>
      <c r="B13" s="121">
        <v>2007</v>
      </c>
      <c r="C13" s="143">
        <v>10</v>
      </c>
      <c r="D13" s="150">
        <v>0.47499999999999998</v>
      </c>
      <c r="E13" s="126">
        <v>0.47499999999999998</v>
      </c>
      <c r="F13" s="123">
        <f t="shared" si="0"/>
        <v>-2.5000000000000022E-2</v>
      </c>
      <c r="G13" s="124">
        <v>0.12453618</v>
      </c>
      <c r="H13" s="124">
        <f t="shared" ref="H13:H20" si="7">G13/SQRT(C13)</f>
        <v>3.9381797989670807E-2</v>
      </c>
      <c r="I13" s="149">
        <f t="shared" si="2"/>
        <v>4.75</v>
      </c>
      <c r="J13" s="146">
        <v>54</v>
      </c>
      <c r="K13" s="121">
        <v>114</v>
      </c>
      <c r="L13" s="125">
        <f>J13/K13</f>
        <v>0.47368421052631576</v>
      </c>
      <c r="M13" s="161">
        <f>1-BINOMDIST(J13-1,K13,0.5,TRUE)</f>
        <v>0.74387256388507739</v>
      </c>
      <c r="N13" s="158">
        <f t="shared" si="3"/>
        <v>11.4</v>
      </c>
      <c r="O13" s="128" t="s">
        <v>261</v>
      </c>
      <c r="P13" s="128" t="s">
        <v>200</v>
      </c>
      <c r="Q13" s="118">
        <f t="shared" si="4"/>
        <v>-0.63481103647317239</v>
      </c>
    </row>
    <row r="14" spans="1:23" s="120" customFormat="1" ht="15.95" customHeight="1" thickTop="1" thickBot="1" x14ac:dyDescent="0.25">
      <c r="A14" s="121" t="s">
        <v>355</v>
      </c>
      <c r="B14" s="121">
        <v>2010</v>
      </c>
      <c r="C14" s="143">
        <v>18</v>
      </c>
      <c r="D14" s="150">
        <v>0.52024400000000004</v>
      </c>
      <c r="E14" s="131">
        <v>0.52024400774400781</v>
      </c>
      <c r="F14" s="123">
        <f t="shared" si="0"/>
        <v>2.0244007744007808E-2</v>
      </c>
      <c r="G14" s="124">
        <v>7.8125E-2</v>
      </c>
      <c r="H14" s="124">
        <f t="shared" si="7"/>
        <v>1.8414239093399676E-2</v>
      </c>
      <c r="I14" s="149">
        <f t="shared" si="2"/>
        <v>9.364392139392141</v>
      </c>
      <c r="J14" s="146">
        <v>368</v>
      </c>
      <c r="K14" s="121">
        <v>707</v>
      </c>
      <c r="L14" s="125">
        <f>J14/K14</f>
        <v>0.5205091937765205</v>
      </c>
      <c r="M14" s="161">
        <f>1-BINOMDIST(J14-1,K14,0.5,TRUE)</f>
        <v>0.14615636203924265</v>
      </c>
      <c r="N14" s="158">
        <f t="shared" si="3"/>
        <v>39.277777777777779</v>
      </c>
      <c r="O14" s="128" t="s">
        <v>261</v>
      </c>
      <c r="P14" s="128" t="s">
        <v>200</v>
      </c>
      <c r="Q14" s="118">
        <f t="shared" si="4"/>
        <v>1.0993670518410934</v>
      </c>
    </row>
    <row r="15" spans="1:23" s="118" customFormat="1" ht="15.95" customHeight="1" thickTop="1" x14ac:dyDescent="0.2">
      <c r="A15" s="121" t="s">
        <v>381</v>
      </c>
      <c r="B15" s="121">
        <v>2012</v>
      </c>
      <c r="C15" s="143">
        <v>24</v>
      </c>
      <c r="D15" s="150">
        <v>0.5625</v>
      </c>
      <c r="E15" s="126">
        <v>0.5625</v>
      </c>
      <c r="F15" s="123">
        <f t="shared" si="0"/>
        <v>6.25E-2</v>
      </c>
      <c r="G15" s="124">
        <v>0.32991910880924735</v>
      </c>
      <c r="H15" s="124">
        <f t="shared" si="7"/>
        <v>6.7344456081368229E-2</v>
      </c>
      <c r="I15" s="149">
        <f t="shared" si="2"/>
        <v>13.5</v>
      </c>
      <c r="J15" s="146">
        <v>34</v>
      </c>
      <c r="K15" s="121">
        <v>61</v>
      </c>
      <c r="L15" s="125">
        <f t="shared" si="5"/>
        <v>0.55737704918032782</v>
      </c>
      <c r="M15" s="161">
        <f t="shared" si="6"/>
        <v>0.22131300247323638</v>
      </c>
      <c r="N15" s="158">
        <f t="shared" si="3"/>
        <v>2.5416666666666665</v>
      </c>
      <c r="O15" s="128" t="s">
        <v>261</v>
      </c>
      <c r="P15" s="128" t="s">
        <v>200</v>
      </c>
      <c r="Q15" s="118">
        <f t="shared" si="4"/>
        <v>0.92806451542922896</v>
      </c>
    </row>
    <row r="16" spans="1:23" s="118" customFormat="1" ht="15.95" customHeight="1" x14ac:dyDescent="0.2">
      <c r="A16" s="121" t="s">
        <v>118</v>
      </c>
      <c r="B16" s="121">
        <v>2013</v>
      </c>
      <c r="C16" s="143">
        <v>27</v>
      </c>
      <c r="D16" s="150">
        <v>0.57399999999999995</v>
      </c>
      <c r="E16" s="126">
        <v>0.57407407407407407</v>
      </c>
      <c r="F16" s="123">
        <f t="shared" si="0"/>
        <v>7.407407407407407E-2</v>
      </c>
      <c r="G16" s="124">
        <v>0.35905066344093961</v>
      </c>
      <c r="H16" s="124">
        <f t="shared" si="7"/>
        <v>6.9099332396780067E-2</v>
      </c>
      <c r="I16" s="149">
        <f t="shared" si="2"/>
        <v>15.5</v>
      </c>
      <c r="J16" s="146">
        <v>62</v>
      </c>
      <c r="K16" s="121">
        <v>108</v>
      </c>
      <c r="L16" s="125">
        <f>J16/K16</f>
        <v>0.57407407407407407</v>
      </c>
      <c r="M16" s="162">
        <f>1-BINOMDIST(J16-1,K16,0.5,TRUE)</f>
        <v>7.4288173805281077E-2</v>
      </c>
      <c r="N16" s="158">
        <f t="shared" si="3"/>
        <v>4</v>
      </c>
      <c r="O16" s="128" t="s">
        <v>200</v>
      </c>
      <c r="P16" s="128" t="s">
        <v>261</v>
      </c>
      <c r="Q16" s="118">
        <f t="shared" si="4"/>
        <v>1.0719940628185551</v>
      </c>
    </row>
    <row r="17" spans="1:17" s="118" customFormat="1" ht="15.95" customHeight="1" x14ac:dyDescent="0.2">
      <c r="A17" s="121" t="s">
        <v>119</v>
      </c>
      <c r="B17" s="121">
        <v>2013</v>
      </c>
      <c r="C17" s="143">
        <v>28</v>
      </c>
      <c r="D17" s="150">
        <v>0.60299999999999998</v>
      </c>
      <c r="E17" s="126">
        <v>0.6026785714285714</v>
      </c>
      <c r="F17" s="123">
        <f t="shared" si="0"/>
        <v>0.1026785714285714</v>
      </c>
      <c r="G17" s="124">
        <v>0.28878250864896116</v>
      </c>
      <c r="H17" s="124">
        <f t="shared" si="7"/>
        <v>5.4574764347893601E-2</v>
      </c>
      <c r="I17" s="149">
        <f t="shared" si="2"/>
        <v>16.875</v>
      </c>
      <c r="J17" s="146">
        <v>135</v>
      </c>
      <c r="K17" s="121">
        <v>224</v>
      </c>
      <c r="L17" s="125">
        <f>J17/K17</f>
        <v>0.6026785714285714</v>
      </c>
      <c r="M17" s="162">
        <f>1-BINOMDIST(J17-1,K17,0.5,TRUE)</f>
        <v>1.2814539325056717E-3</v>
      </c>
      <c r="N17" s="158">
        <f t="shared" si="3"/>
        <v>8</v>
      </c>
      <c r="O17" s="128" t="s">
        <v>287</v>
      </c>
      <c r="P17" s="128" t="s">
        <v>261</v>
      </c>
      <c r="Q17" s="118">
        <f t="shared" si="4"/>
        <v>1.8814294968647802</v>
      </c>
    </row>
    <row r="18" spans="1:17" s="118" customFormat="1" ht="15.95" customHeight="1" x14ac:dyDescent="0.2">
      <c r="A18" s="121" t="s">
        <v>111</v>
      </c>
      <c r="B18" s="121">
        <v>2014</v>
      </c>
      <c r="C18" s="143">
        <v>8</v>
      </c>
      <c r="D18" s="184">
        <v>0.609375</v>
      </c>
      <c r="E18" s="126">
        <v>0.609375</v>
      </c>
      <c r="F18" s="123">
        <f t="shared" si="0"/>
        <v>0.109375</v>
      </c>
      <c r="G18" s="124">
        <v>0.11738194846481675</v>
      </c>
      <c r="H18" s="124">
        <f t="shared" si="7"/>
        <v>4.1500785874180886E-2</v>
      </c>
      <c r="I18" s="149">
        <f t="shared" si="2"/>
        <v>4.875</v>
      </c>
      <c r="J18" s="146">
        <v>585</v>
      </c>
      <c r="K18" s="121">
        <v>960</v>
      </c>
      <c r="L18" s="125">
        <f>J18/K18</f>
        <v>0.609375</v>
      </c>
      <c r="M18" s="162">
        <f>1-BINOMDIST(J18-1,K18,0.5,TRUE)</f>
        <v>6.3524741023002207E-12</v>
      </c>
      <c r="N18" s="158">
        <f t="shared" si="3"/>
        <v>120</v>
      </c>
      <c r="O18" s="128" t="s">
        <v>200</v>
      </c>
      <c r="P18" s="128" t="s">
        <v>200</v>
      </c>
      <c r="Q18" s="118">
        <f t="shared" si="4"/>
        <v>2.6354922610765805</v>
      </c>
    </row>
    <row r="19" spans="1:17" s="118" customFormat="1" ht="15.95" customHeight="1" x14ac:dyDescent="0.2">
      <c r="A19" s="121" t="s">
        <v>120</v>
      </c>
      <c r="B19" s="121">
        <v>2015</v>
      </c>
      <c r="C19" s="143">
        <v>34</v>
      </c>
      <c r="D19" s="150">
        <v>0.63200000000000001</v>
      </c>
      <c r="E19" s="126">
        <v>0.63235294117647056</v>
      </c>
      <c r="F19" s="123">
        <f t="shared" si="0"/>
        <v>0.13235294117647056</v>
      </c>
      <c r="G19" s="124">
        <v>0.35481159168937526</v>
      </c>
      <c r="H19" s="124">
        <f t="shared" si="7"/>
        <v>6.0849685966889402E-2</v>
      </c>
      <c r="I19" s="149">
        <f t="shared" si="2"/>
        <v>21.5</v>
      </c>
      <c r="J19" s="146">
        <v>86</v>
      </c>
      <c r="K19" s="121">
        <v>136</v>
      </c>
      <c r="L19" s="125">
        <f>J19/K19</f>
        <v>0.63235294117647056</v>
      </c>
      <c r="M19" s="161">
        <f>1-BINOMDIST(J19-1,K19,0.5,TRUE)</f>
        <v>1.2793674498150498E-3</v>
      </c>
      <c r="N19" s="158">
        <f t="shared" si="3"/>
        <v>4</v>
      </c>
      <c r="O19" s="128" t="s">
        <v>287</v>
      </c>
      <c r="P19" s="128" t="s">
        <v>261</v>
      </c>
      <c r="Q19" s="118">
        <f t="shared" si="4"/>
        <v>2.1750801022784039</v>
      </c>
    </row>
    <row r="20" spans="1:17" s="118" customFormat="1" ht="15.95" customHeight="1" x14ac:dyDescent="0.2">
      <c r="A20" s="121" t="s">
        <v>484</v>
      </c>
      <c r="B20" s="121">
        <v>2016</v>
      </c>
      <c r="C20" s="143">
        <v>12</v>
      </c>
      <c r="D20" s="150">
        <v>0.5687500000000002</v>
      </c>
      <c r="E20" s="126">
        <v>0.5687500000000002</v>
      </c>
      <c r="F20" s="123">
        <f t="shared" si="0"/>
        <v>6.87500000000002E-2</v>
      </c>
      <c r="G20" s="124">
        <v>9.0252521719713957E-2</v>
      </c>
      <c r="H20" s="124">
        <f t="shared" si="7"/>
        <v>2.6053658854959701E-2</v>
      </c>
      <c r="I20" s="149">
        <f t="shared" si="2"/>
        <v>6.8250000000000028</v>
      </c>
      <c r="J20" s="146">
        <v>819</v>
      </c>
      <c r="K20" s="121">
        <v>1440</v>
      </c>
      <c r="L20" s="125">
        <f>J20/K20</f>
        <v>0.56874999999999998</v>
      </c>
      <c r="M20" s="161">
        <f>1-BINOMDIST(J20-1,K20,0.5,TRUE)</f>
        <v>1.0004424200182882E-7</v>
      </c>
      <c r="N20" s="158">
        <f t="shared" si="3"/>
        <v>120</v>
      </c>
      <c r="O20" s="128"/>
      <c r="P20" s="128"/>
    </row>
    <row r="21" spans="1:17" s="118" customFormat="1" ht="15.95" customHeight="1" x14ac:dyDescent="0.2">
      <c r="A21" s="132" t="s">
        <v>196</v>
      </c>
      <c r="B21" s="121"/>
      <c r="C21" s="143">
        <f>SUM(C3:C20)</f>
        <v>453</v>
      </c>
      <c r="D21" s="150">
        <v>0.54330000000000001</v>
      </c>
      <c r="E21" s="126">
        <f>I21/C21</f>
        <v>0.54137281434685802</v>
      </c>
      <c r="F21" s="123">
        <f t="shared" si="0"/>
        <v>4.1372814346858022E-2</v>
      </c>
      <c r="G21" s="124"/>
      <c r="H21" s="124"/>
      <c r="I21" s="153">
        <f>SUM(I3:I20)</f>
        <v>245.24188489912666</v>
      </c>
      <c r="J21" s="165">
        <f>SUM(J3:J20)</f>
        <v>6736</v>
      </c>
      <c r="K21" s="165">
        <f>SUM(K3:K20)</f>
        <v>12645</v>
      </c>
      <c r="L21" s="133">
        <f t="shared" ref="L21" si="8">J21/K21</f>
        <v>0.53270067220245154</v>
      </c>
      <c r="M21" s="166">
        <f t="shared" ref="M21" si="9">1-BINOMDIST(J21-1,K21,0.5,TRUE)</f>
        <v>1.0058620603103918E-13</v>
      </c>
      <c r="N21" s="158"/>
      <c r="O21" s="124"/>
      <c r="P21" s="124"/>
    </row>
    <row r="22" spans="1:17" s="118" customFormat="1" ht="15.95" customHeight="1" x14ac:dyDescent="0.2">
      <c r="A22" s="121" t="s">
        <v>477</v>
      </c>
      <c r="B22" s="121">
        <v>2013</v>
      </c>
      <c r="C22" s="144">
        <v>28</v>
      </c>
      <c r="D22" s="154"/>
      <c r="E22" s="124" t="s">
        <v>390</v>
      </c>
      <c r="F22" s="124" t="s">
        <v>390</v>
      </c>
      <c r="G22" s="124" t="s">
        <v>390</v>
      </c>
      <c r="H22" s="124" t="s">
        <v>390</v>
      </c>
      <c r="I22" s="149"/>
      <c r="J22" s="146">
        <v>197</v>
      </c>
      <c r="K22" s="121">
        <v>332</v>
      </c>
      <c r="L22" s="125">
        <f>J22/K22</f>
        <v>0.59337349397590367</v>
      </c>
      <c r="M22" s="162">
        <f>1-BINOMDIST(J22-1,K22,0.5,TRUE)</f>
        <v>3.9468832172218082E-4</v>
      </c>
      <c r="N22" s="158">
        <f>K22/C22</f>
        <v>11.857142857142858</v>
      </c>
      <c r="O22" s="124"/>
      <c r="P22" s="124"/>
    </row>
    <row r="23" spans="1:17" s="118" customFormat="1" ht="15.95" customHeight="1" x14ac:dyDescent="0.2">
      <c r="A23" s="121" t="s">
        <v>473</v>
      </c>
      <c r="B23" s="122">
        <v>2003</v>
      </c>
      <c r="C23" s="145">
        <v>36</v>
      </c>
      <c r="D23" s="151">
        <v>0.53680555555555565</v>
      </c>
      <c r="E23" s="127">
        <v>0.53680555555555565</v>
      </c>
      <c r="F23" s="123">
        <f t="shared" ref="F23:F24" si="10">E23-0.5</f>
        <v>3.6805555555555647E-2</v>
      </c>
      <c r="G23" s="127">
        <v>9.3251984105875541E-2</v>
      </c>
      <c r="H23" s="124">
        <f>G23/SQRT(C23)</f>
        <v>1.5541997350979256E-2</v>
      </c>
      <c r="I23" s="149">
        <f>E23*C23</f>
        <v>19.325000000000003</v>
      </c>
      <c r="J23" s="146">
        <v>429</v>
      </c>
      <c r="K23" s="121">
        <v>800</v>
      </c>
      <c r="L23" s="125">
        <f>J23/K23</f>
        <v>0.53625</v>
      </c>
      <c r="M23" s="161">
        <f>1-BINOMDIST(J23-1,K23,0.5,TRUE)</f>
        <v>2.1905327629341054E-2</v>
      </c>
      <c r="N23" s="158">
        <f>K23/C23</f>
        <v>22.222222222222221</v>
      </c>
      <c r="O23" s="124"/>
      <c r="P23" s="124"/>
    </row>
    <row r="24" spans="1:17" s="118" customFormat="1" ht="15.95" customHeight="1" x14ac:dyDescent="0.2">
      <c r="A24" s="121" t="s">
        <v>474</v>
      </c>
      <c r="B24" s="122">
        <v>2003</v>
      </c>
      <c r="C24" s="145">
        <v>1</v>
      </c>
      <c r="D24" s="148">
        <v>0.48333300000000001</v>
      </c>
      <c r="E24" s="123">
        <v>0.48333300000000001</v>
      </c>
      <c r="F24" s="123">
        <f t="shared" si="10"/>
        <v>-1.6666999999999987E-2</v>
      </c>
      <c r="G24" s="124" t="s">
        <v>390</v>
      </c>
      <c r="H24" s="124" t="s">
        <v>390</v>
      </c>
      <c r="I24" s="149">
        <f>E24*C24</f>
        <v>0.48333300000000001</v>
      </c>
      <c r="J24" s="146">
        <v>58</v>
      </c>
      <c r="K24" s="121">
        <v>120</v>
      </c>
      <c r="L24" s="125">
        <f>J24/K24</f>
        <v>0.48333333333333334</v>
      </c>
      <c r="M24" s="161">
        <f>1-BINOMDIST(J24-1,K24,0.5,TRUE)</f>
        <v>0.67586997408949734</v>
      </c>
      <c r="N24" s="158">
        <f>K24/C24</f>
        <v>120</v>
      </c>
      <c r="O24" s="124"/>
      <c r="P24" s="124"/>
    </row>
    <row r="25" spans="1:17" s="118" customFormat="1" ht="15.95" customHeight="1" x14ac:dyDescent="0.2">
      <c r="A25" s="121" t="s">
        <v>475</v>
      </c>
      <c r="B25" s="122">
        <v>2004</v>
      </c>
      <c r="C25" s="145">
        <v>13</v>
      </c>
      <c r="D25" s="151">
        <v>0.5248397435897435</v>
      </c>
      <c r="E25" s="127">
        <v>0.5248397435897435</v>
      </c>
      <c r="F25" s="123">
        <f t="shared" ref="F25:F26" si="11">E25-0.5</f>
        <v>2.4839743589743501E-2</v>
      </c>
      <c r="G25" s="134">
        <v>3.6219071440884362E-2</v>
      </c>
      <c r="H25" s="124">
        <f>G25/SQRT(C25)</f>
        <v>1.0045363017677075E-2</v>
      </c>
      <c r="I25" s="149">
        <f>E25*C25</f>
        <v>6.8229166666666652</v>
      </c>
      <c r="J25" s="146">
        <v>655</v>
      </c>
      <c r="K25" s="121">
        <v>1248</v>
      </c>
      <c r="L25" s="125">
        <f>J25/K25</f>
        <v>0.52483974358974361</v>
      </c>
      <c r="M25" s="161">
        <f>1-BINOMDIST(J25-1,K25,0.5,TRUE)</f>
        <v>4.208822756851105E-2</v>
      </c>
      <c r="N25" s="158">
        <f>K25/C25</f>
        <v>96</v>
      </c>
      <c r="O25" s="124"/>
      <c r="P25" s="124"/>
    </row>
    <row r="26" spans="1:17" s="118" customFormat="1" ht="15.95" customHeight="1" x14ac:dyDescent="0.2">
      <c r="A26" s="121" t="s">
        <v>476</v>
      </c>
      <c r="B26" s="122">
        <v>2004</v>
      </c>
      <c r="C26" s="145">
        <v>3</v>
      </c>
      <c r="D26" s="155">
        <v>0.48166700000000001</v>
      </c>
      <c r="E26" s="124">
        <v>0.48166700000000001</v>
      </c>
      <c r="F26" s="123">
        <f t="shared" si="11"/>
        <v>-1.8332999999999988E-2</v>
      </c>
      <c r="G26" s="127">
        <v>3.2532035493238562E-2</v>
      </c>
      <c r="H26" s="124">
        <f>G26/SQRT(C26)</f>
        <v>1.8782379449307746E-2</v>
      </c>
      <c r="I26" s="149">
        <f>E26*C26</f>
        <v>1.445001</v>
      </c>
      <c r="J26" s="163">
        <v>289</v>
      </c>
      <c r="K26" s="129">
        <v>600</v>
      </c>
      <c r="L26" s="130">
        <f>J26/K26</f>
        <v>0.48166666666666669</v>
      </c>
      <c r="M26" s="164">
        <f t="shared" ref="M26" si="12">1-BINOMDIST(J26-1,K26,0.5,TRUE)</f>
        <v>0.82612316326567825</v>
      </c>
      <c r="N26" s="158">
        <f>K26/C26</f>
        <v>200</v>
      </c>
      <c r="O26" s="124"/>
      <c r="P26" s="124"/>
    </row>
    <row r="27" spans="1:17" x14ac:dyDescent="0.25">
      <c r="A27" s="135" t="s">
        <v>205</v>
      </c>
      <c r="B27" s="136">
        <v>0</v>
      </c>
      <c r="C27" s="137">
        <v>60</v>
      </c>
      <c r="D27" s="136"/>
      <c r="E27" s="136">
        <v>1980</v>
      </c>
      <c r="F27" s="136">
        <v>2015</v>
      </c>
      <c r="G27" s="136"/>
      <c r="H27" s="136"/>
      <c r="I27" s="136"/>
      <c r="J27" s="138"/>
      <c r="K27" s="138"/>
      <c r="L27" s="139"/>
      <c r="M27" s="140"/>
      <c r="N27" s="136"/>
      <c r="O27" s="136"/>
      <c r="P27" s="141"/>
    </row>
    <row r="28" spans="1:17" x14ac:dyDescent="0.25">
      <c r="A28" s="35"/>
      <c r="B28" s="35">
        <v>0.5</v>
      </c>
      <c r="C28" s="54">
        <v>0.5</v>
      </c>
      <c r="D28" s="35"/>
      <c r="E28" s="35">
        <v>50</v>
      </c>
      <c r="F28" s="35">
        <v>50</v>
      </c>
      <c r="G28" s="35"/>
      <c r="H28" s="35"/>
      <c r="I28" s="35"/>
      <c r="J28" s="35"/>
      <c r="K28" s="35"/>
      <c r="L28" s="35"/>
      <c r="M28" s="35"/>
      <c r="N28" s="35"/>
      <c r="O28" s="35"/>
      <c r="P28" s="35"/>
    </row>
  </sheetData>
  <mergeCells count="2">
    <mergeCell ref="J1:M1"/>
    <mergeCell ref="D1:I1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zoomScaleNormal="100" workbookViewId="0">
      <selection activeCell="I25" sqref="I25"/>
    </sheetView>
  </sheetViews>
  <sheetFormatPr defaultRowHeight="15" x14ac:dyDescent="0.25"/>
  <cols>
    <col min="1" max="1" width="11.85546875" customWidth="1"/>
    <col min="2" max="2" width="7.7109375" hidden="1" customWidth="1"/>
    <col min="3" max="8" width="29.7109375" style="36" customWidth="1"/>
    <col min="9" max="10" width="16.7109375" customWidth="1"/>
    <col min="11" max="12" width="17.7109375" customWidth="1"/>
    <col min="13" max="20" width="19.7109375" customWidth="1"/>
  </cols>
  <sheetData>
    <row r="1" spans="1:9" s="35" customFormat="1" ht="3" customHeight="1" x14ac:dyDescent="0.25">
      <c r="C1" s="49"/>
      <c r="D1" s="49"/>
      <c r="E1" s="49"/>
      <c r="F1" s="49"/>
      <c r="G1" s="49"/>
      <c r="H1" s="49"/>
    </row>
    <row r="2" spans="1:9" s="39" customFormat="1" ht="12.75" x14ac:dyDescent="0.2">
      <c r="C2" s="41" t="s">
        <v>391</v>
      </c>
      <c r="D2" s="41" t="s">
        <v>224</v>
      </c>
      <c r="E2" s="42" t="s">
        <v>307</v>
      </c>
      <c r="F2" s="42" t="s">
        <v>354</v>
      </c>
      <c r="G2" s="42" t="s">
        <v>303</v>
      </c>
      <c r="H2" s="42" t="s">
        <v>304</v>
      </c>
    </row>
    <row r="3" spans="1:9" s="39" customFormat="1" ht="27.95" customHeight="1" x14ac:dyDescent="0.2">
      <c r="C3" s="41" t="s">
        <v>392</v>
      </c>
      <c r="D3" s="41"/>
      <c r="E3" s="41" t="s">
        <v>412</v>
      </c>
      <c r="F3" s="41" t="s">
        <v>351</v>
      </c>
      <c r="G3" s="41" t="s">
        <v>305</v>
      </c>
      <c r="H3" s="41" t="s">
        <v>306</v>
      </c>
    </row>
    <row r="4" spans="1:9" s="40" customFormat="1" ht="12.95" customHeight="1" x14ac:dyDescent="0.25">
      <c r="A4" s="40" t="s">
        <v>387</v>
      </c>
      <c r="B4" s="40" t="s">
        <v>107</v>
      </c>
      <c r="C4" s="41"/>
      <c r="D4" s="41"/>
      <c r="E4" s="41"/>
      <c r="F4" s="41" t="s">
        <v>360</v>
      </c>
      <c r="G4" s="41" t="s">
        <v>362</v>
      </c>
      <c r="H4" s="41" t="s">
        <v>365</v>
      </c>
    </row>
    <row r="5" spans="1:9" s="40" customFormat="1" ht="12.95" customHeight="1" x14ac:dyDescent="0.25">
      <c r="A5" s="43" t="s">
        <v>388</v>
      </c>
      <c r="B5" s="43" t="s">
        <v>353</v>
      </c>
      <c r="C5" s="41"/>
      <c r="D5" s="41" t="s">
        <v>394</v>
      </c>
      <c r="E5" s="41" t="s">
        <v>368</v>
      </c>
      <c r="F5" s="41" t="s">
        <v>361</v>
      </c>
      <c r="G5" s="41" t="s">
        <v>363</v>
      </c>
      <c r="H5" s="41" t="s">
        <v>366</v>
      </c>
    </row>
    <row r="6" spans="1:9" s="40" customFormat="1" ht="12.95" customHeight="1" thickBot="1" x14ac:dyDescent="0.3">
      <c r="A6" s="43" t="s">
        <v>389</v>
      </c>
      <c r="B6" s="43" t="s">
        <v>352</v>
      </c>
      <c r="C6" s="41"/>
      <c r="D6" s="41" t="s">
        <v>393</v>
      </c>
      <c r="E6" s="41" t="s">
        <v>369</v>
      </c>
      <c r="F6" s="41" t="s">
        <v>359</v>
      </c>
      <c r="G6" s="41" t="s">
        <v>364</v>
      </c>
      <c r="H6" s="41" t="s">
        <v>367</v>
      </c>
    </row>
    <row r="7" spans="1:9" s="45" customFormat="1" ht="24.95" customHeight="1" thickTop="1" thickBot="1" x14ac:dyDescent="0.25">
      <c r="A7" s="44" t="s">
        <v>322</v>
      </c>
      <c r="B7" s="44">
        <v>1980</v>
      </c>
      <c r="C7" s="52" t="s">
        <v>395</v>
      </c>
      <c r="D7" s="52" t="s">
        <v>413</v>
      </c>
      <c r="E7" s="52" t="s">
        <v>414</v>
      </c>
      <c r="F7" s="52" t="s">
        <v>415</v>
      </c>
      <c r="G7" s="52" t="s">
        <v>396</v>
      </c>
      <c r="H7" s="52" t="s">
        <v>396</v>
      </c>
      <c r="I7" s="45">
        <v>5</v>
      </c>
    </row>
    <row r="8" spans="1:9" s="39" customFormat="1" ht="24.95" customHeight="1" thickTop="1" thickBot="1" x14ac:dyDescent="0.25">
      <c r="A8" s="37" t="s">
        <v>312</v>
      </c>
      <c r="B8" s="38">
        <v>1981</v>
      </c>
      <c r="C8" s="53" t="s">
        <v>395</v>
      </c>
      <c r="D8" s="53" t="s">
        <v>413</v>
      </c>
      <c r="E8" s="52" t="s">
        <v>414</v>
      </c>
      <c r="F8" s="53" t="s">
        <v>416</v>
      </c>
      <c r="G8" s="53" t="s">
        <v>396</v>
      </c>
      <c r="H8" s="53" t="s">
        <v>396</v>
      </c>
      <c r="I8" s="39">
        <v>4</v>
      </c>
    </row>
    <row r="9" spans="1:9" s="39" customFormat="1" ht="24.95" customHeight="1" thickBot="1" x14ac:dyDescent="0.25">
      <c r="A9" s="37" t="s">
        <v>112</v>
      </c>
      <c r="B9" s="38">
        <v>1991</v>
      </c>
      <c r="C9" s="53" t="s">
        <v>395</v>
      </c>
      <c r="D9" s="53" t="s">
        <v>395</v>
      </c>
      <c r="E9" s="53" t="s">
        <v>395</v>
      </c>
      <c r="F9" s="53" t="s">
        <v>396</v>
      </c>
      <c r="G9" s="53" t="s">
        <v>396</v>
      </c>
      <c r="H9" s="53" t="s">
        <v>411</v>
      </c>
      <c r="I9" s="39">
        <v>1</v>
      </c>
    </row>
    <row r="10" spans="1:9" s="39" customFormat="1" ht="24.95" customHeight="1" thickBot="1" x14ac:dyDescent="0.25">
      <c r="A10" s="37" t="s">
        <v>114</v>
      </c>
      <c r="B10" s="38">
        <v>1995</v>
      </c>
      <c r="C10" s="53" t="s">
        <v>395</v>
      </c>
      <c r="D10" s="53" t="s">
        <v>395</v>
      </c>
      <c r="E10" s="53" t="s">
        <v>418</v>
      </c>
      <c r="F10" s="53" t="s">
        <v>417</v>
      </c>
      <c r="G10" s="53" t="s">
        <v>419</v>
      </c>
      <c r="H10" s="53" t="s">
        <v>396</v>
      </c>
      <c r="I10" s="39">
        <v>3</v>
      </c>
    </row>
    <row r="11" spans="1:9" s="39" customFormat="1" ht="24.95" customHeight="1" thickBot="1" x14ac:dyDescent="0.25">
      <c r="A11" s="37" t="s">
        <v>302</v>
      </c>
      <c r="B11" s="38">
        <v>1997</v>
      </c>
      <c r="C11" s="53" t="s">
        <v>395</v>
      </c>
      <c r="D11" s="53" t="s">
        <v>428</v>
      </c>
      <c r="E11" s="53" t="s">
        <v>426</v>
      </c>
      <c r="F11" s="53" t="s">
        <v>427</v>
      </c>
      <c r="G11" s="53" t="s">
        <v>425</v>
      </c>
      <c r="H11" s="53" t="s">
        <v>396</v>
      </c>
      <c r="I11" s="39">
        <v>5</v>
      </c>
    </row>
    <row r="12" spans="1:9" s="39" customFormat="1" ht="24.95" customHeight="1" thickBot="1" x14ac:dyDescent="0.25">
      <c r="A12" s="37" t="s">
        <v>309</v>
      </c>
      <c r="B12" s="38">
        <v>2003</v>
      </c>
      <c r="C12" s="53" t="s">
        <v>395</v>
      </c>
      <c r="D12" s="53" t="s">
        <v>395</v>
      </c>
      <c r="E12" s="53" t="s">
        <v>395</v>
      </c>
      <c r="F12" s="53" t="s">
        <v>429</v>
      </c>
      <c r="G12" s="53" t="s">
        <v>396</v>
      </c>
      <c r="H12" s="53" t="s">
        <v>396</v>
      </c>
      <c r="I12" s="39">
        <v>1</v>
      </c>
    </row>
    <row r="13" spans="1:9" s="39" customFormat="1" ht="24.95" customHeight="1" thickBot="1" x14ac:dyDescent="0.25">
      <c r="A13" s="37" t="s">
        <v>308</v>
      </c>
      <c r="B13" s="38">
        <v>2004</v>
      </c>
      <c r="C13" s="53" t="s">
        <v>395</v>
      </c>
      <c r="D13" s="53" t="s">
        <v>395</v>
      </c>
      <c r="E13" s="53" t="s">
        <v>395</v>
      </c>
      <c r="F13" s="53" t="s">
        <v>430</v>
      </c>
      <c r="G13" s="53" t="s">
        <v>396</v>
      </c>
      <c r="H13" s="53" t="s">
        <v>424</v>
      </c>
      <c r="I13" s="39">
        <v>2</v>
      </c>
    </row>
    <row r="14" spans="1:9" s="39" customFormat="1" ht="24.95" customHeight="1" thickBot="1" x14ac:dyDescent="0.25">
      <c r="A14" s="37" t="s">
        <v>309</v>
      </c>
      <c r="B14" s="38">
        <v>2005</v>
      </c>
      <c r="C14" s="53" t="s">
        <v>395</v>
      </c>
      <c r="D14" s="53" t="s">
        <v>395</v>
      </c>
      <c r="E14" s="53" t="s">
        <v>395</v>
      </c>
      <c r="F14" s="53" t="s">
        <v>420</v>
      </c>
      <c r="G14" s="53" t="s">
        <v>396</v>
      </c>
      <c r="H14" s="53" t="s">
        <v>396</v>
      </c>
      <c r="I14" s="39">
        <v>2</v>
      </c>
    </row>
    <row r="15" spans="1:9" s="39" customFormat="1" ht="24.95" customHeight="1" thickBot="1" x14ac:dyDescent="0.25">
      <c r="A15" s="37" t="s">
        <v>386</v>
      </c>
      <c r="B15" s="38">
        <v>2005</v>
      </c>
      <c r="C15" s="53" t="s">
        <v>395</v>
      </c>
      <c r="D15" s="53" t="s">
        <v>431</v>
      </c>
      <c r="E15" s="53" t="s">
        <v>432</v>
      </c>
      <c r="F15" s="53" t="s">
        <v>421</v>
      </c>
      <c r="G15" s="53" t="s">
        <v>406</v>
      </c>
      <c r="H15" s="53" t="s">
        <v>396</v>
      </c>
      <c r="I15" s="39">
        <v>8</v>
      </c>
    </row>
    <row r="16" spans="1:9" s="39" customFormat="1" ht="24.95" customHeight="1" thickBot="1" x14ac:dyDescent="0.25">
      <c r="A16" s="37" t="s">
        <v>356</v>
      </c>
      <c r="B16" s="38">
        <v>2007</v>
      </c>
      <c r="C16" s="53" t="s">
        <v>433</v>
      </c>
      <c r="D16" s="53" t="s">
        <v>395</v>
      </c>
      <c r="E16" s="53" t="s">
        <v>434</v>
      </c>
      <c r="F16" s="53" t="s">
        <v>435</v>
      </c>
      <c r="G16" s="53" t="s">
        <v>422</v>
      </c>
      <c r="H16" s="53" t="s">
        <v>423</v>
      </c>
      <c r="I16" s="39">
        <v>9</v>
      </c>
    </row>
    <row r="17" spans="1:10" s="39" customFormat="1" ht="24.95" customHeight="1" thickBot="1" x14ac:dyDescent="0.25">
      <c r="A17" s="37" t="s">
        <v>116</v>
      </c>
      <c r="B17" s="38">
        <v>2007</v>
      </c>
      <c r="C17" s="53" t="s">
        <v>395</v>
      </c>
      <c r="D17" s="53" t="s">
        <v>402</v>
      </c>
      <c r="E17" s="53" t="s">
        <v>395</v>
      </c>
      <c r="F17" s="53" t="s">
        <v>403</v>
      </c>
      <c r="G17" s="53" t="s">
        <v>396</v>
      </c>
      <c r="H17" s="53" t="s">
        <v>404</v>
      </c>
      <c r="I17" s="39">
        <v>3</v>
      </c>
    </row>
    <row r="18" spans="1:10" s="39" customFormat="1" ht="24.95" customHeight="1" thickBot="1" x14ac:dyDescent="0.25">
      <c r="A18" s="37" t="s">
        <v>355</v>
      </c>
      <c r="B18" s="38">
        <v>2010</v>
      </c>
      <c r="C18" s="53" t="s">
        <v>410</v>
      </c>
      <c r="D18" s="53" t="s">
        <v>396</v>
      </c>
      <c r="E18" s="53" t="s">
        <v>409</v>
      </c>
      <c r="F18" s="53" t="s">
        <v>408</v>
      </c>
      <c r="G18" s="53" t="s">
        <v>396</v>
      </c>
      <c r="H18" s="53" t="s">
        <v>404</v>
      </c>
      <c r="I18" s="39">
        <v>4</v>
      </c>
      <c r="J18" s="39" t="s">
        <v>370</v>
      </c>
    </row>
    <row r="19" spans="1:10" s="39" customFormat="1" ht="24.95" customHeight="1" thickBot="1" x14ac:dyDescent="0.25">
      <c r="A19" s="37" t="s">
        <v>381</v>
      </c>
      <c r="B19" s="38">
        <v>2010</v>
      </c>
      <c r="C19" s="53" t="s">
        <v>395</v>
      </c>
      <c r="D19" s="53" t="s">
        <v>401</v>
      </c>
      <c r="E19" s="53" t="s">
        <v>395</v>
      </c>
      <c r="F19" s="53" t="s">
        <v>405</v>
      </c>
      <c r="G19" s="53" t="s">
        <v>406</v>
      </c>
      <c r="H19" s="53" t="s">
        <v>407</v>
      </c>
      <c r="I19" s="39">
        <v>6</v>
      </c>
      <c r="J19" s="39" t="s">
        <v>370</v>
      </c>
    </row>
    <row r="20" spans="1:10" s="39" customFormat="1" ht="24.95" customHeight="1" thickBot="1" x14ac:dyDescent="0.25">
      <c r="A20" s="37" t="s">
        <v>118</v>
      </c>
      <c r="B20" s="38">
        <v>2013</v>
      </c>
      <c r="C20" s="53" t="s">
        <v>400</v>
      </c>
      <c r="D20" s="53" t="s">
        <v>396</v>
      </c>
      <c r="E20" s="53" t="s">
        <v>398</v>
      </c>
      <c r="F20" s="53" t="s">
        <v>396</v>
      </c>
      <c r="G20" s="53" t="s">
        <v>396</v>
      </c>
      <c r="H20" s="53" t="s">
        <v>396</v>
      </c>
      <c r="I20" s="39">
        <v>2</v>
      </c>
      <c r="J20" s="39" t="s">
        <v>370</v>
      </c>
    </row>
    <row r="21" spans="1:10" s="39" customFormat="1" ht="24.95" customHeight="1" thickBot="1" x14ac:dyDescent="0.25">
      <c r="A21" s="37" t="s">
        <v>358</v>
      </c>
      <c r="B21" s="38">
        <v>2013</v>
      </c>
      <c r="C21" s="53" t="s">
        <v>400</v>
      </c>
      <c r="D21" s="53" t="s">
        <v>396</v>
      </c>
      <c r="E21" s="53" t="s">
        <v>398</v>
      </c>
      <c r="F21" s="53" t="s">
        <v>396</v>
      </c>
      <c r="G21" s="53" t="s">
        <v>396</v>
      </c>
      <c r="H21" s="53" t="s">
        <v>396</v>
      </c>
      <c r="I21" s="39">
        <v>2</v>
      </c>
      <c r="J21" s="39" t="s">
        <v>370</v>
      </c>
    </row>
    <row r="22" spans="1:10" s="39" customFormat="1" ht="24.95" customHeight="1" thickBot="1" x14ac:dyDescent="0.25">
      <c r="A22" s="37" t="s">
        <v>357</v>
      </c>
      <c r="B22" s="38">
        <v>2014</v>
      </c>
      <c r="C22" s="53" t="s">
        <v>395</v>
      </c>
      <c r="D22" s="53" t="s">
        <v>399</v>
      </c>
      <c r="E22" s="53" t="s">
        <v>395</v>
      </c>
      <c r="F22" s="53" t="s">
        <v>396</v>
      </c>
      <c r="G22" s="53" t="s">
        <v>396</v>
      </c>
      <c r="H22" s="53" t="s">
        <v>396</v>
      </c>
      <c r="I22" s="39">
        <v>1</v>
      </c>
      <c r="J22" s="39" t="s">
        <v>371</v>
      </c>
    </row>
    <row r="23" spans="1:10" s="39" customFormat="1" ht="24.95" customHeight="1" thickBot="1" x14ac:dyDescent="0.25">
      <c r="A23" s="37" t="s">
        <v>120</v>
      </c>
      <c r="B23" s="38">
        <v>2015</v>
      </c>
      <c r="C23" s="53" t="s">
        <v>397</v>
      </c>
      <c r="D23" s="53" t="s">
        <v>396</v>
      </c>
      <c r="E23" s="53" t="s">
        <v>398</v>
      </c>
      <c r="F23" s="53" t="s">
        <v>396</v>
      </c>
      <c r="G23" s="53" t="s">
        <v>396</v>
      </c>
      <c r="H23" s="53" t="s">
        <v>396</v>
      </c>
      <c r="I23" s="39">
        <v>2</v>
      </c>
      <c r="J23" s="39" t="s">
        <v>370</v>
      </c>
    </row>
    <row r="24" spans="1:10" x14ac:dyDescent="0.25">
      <c r="C24" s="36">
        <v>6</v>
      </c>
      <c r="D24" s="36">
        <v>9</v>
      </c>
      <c r="E24" s="36">
        <v>13</v>
      </c>
      <c r="F24" s="36">
        <v>16</v>
      </c>
      <c r="G24" s="36">
        <v>9</v>
      </c>
      <c r="H24" s="36">
        <v>7</v>
      </c>
      <c r="I24">
        <f>SUM(I7:I23)</f>
        <v>60</v>
      </c>
    </row>
    <row r="25" spans="1:10" x14ac:dyDescent="0.25">
      <c r="I25">
        <f>SUM(I7:I23)</f>
        <v>60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1"/>
  <sheetViews>
    <sheetView topLeftCell="B4" workbookViewId="0">
      <selection activeCell="J19" sqref="J19"/>
    </sheetView>
  </sheetViews>
  <sheetFormatPr defaultRowHeight="15" x14ac:dyDescent="0.25"/>
  <cols>
    <col min="1" max="1" width="1.28515625" customWidth="1"/>
    <col min="2" max="4" width="19.7109375" customWidth="1"/>
    <col min="5" max="5" width="42.140625" customWidth="1"/>
    <col min="6" max="6" width="24" customWidth="1"/>
    <col min="7" max="7" width="19.7109375" customWidth="1"/>
    <col min="8" max="8" width="3.7109375" customWidth="1"/>
    <col min="9" max="9" width="29.7109375" customWidth="1"/>
    <col min="10" max="10" width="11" customWidth="1"/>
    <col min="11" max="11" width="49.28515625" customWidth="1"/>
  </cols>
  <sheetData>
    <row r="2" spans="2:11" x14ac:dyDescent="0.25">
      <c r="B2" s="209" t="s">
        <v>242</v>
      </c>
      <c r="C2" s="209"/>
      <c r="D2" s="209"/>
      <c r="E2" s="32" t="s">
        <v>243</v>
      </c>
      <c r="F2" s="32" t="s">
        <v>224</v>
      </c>
      <c r="G2" t="s">
        <v>223</v>
      </c>
    </row>
    <row r="3" spans="2:11" ht="24" customHeight="1" x14ac:dyDescent="0.25">
      <c r="B3" s="210" t="s">
        <v>215</v>
      </c>
      <c r="C3" s="218" t="s">
        <v>131</v>
      </c>
      <c r="D3" s="219"/>
      <c r="E3" s="29" t="s">
        <v>209</v>
      </c>
      <c r="F3" s="29" t="s">
        <v>260</v>
      </c>
    </row>
    <row r="4" spans="2:11" ht="24" customHeight="1" x14ac:dyDescent="0.25">
      <c r="B4" s="210"/>
      <c r="C4" s="210" t="s">
        <v>141</v>
      </c>
      <c r="D4" s="210"/>
      <c r="E4" s="51" t="s">
        <v>233</v>
      </c>
      <c r="F4" s="51" t="s">
        <v>226</v>
      </c>
    </row>
    <row r="5" spans="2:11" ht="24" customHeight="1" x14ac:dyDescent="0.25">
      <c r="B5" s="210"/>
      <c r="C5" s="210"/>
      <c r="D5" s="210"/>
      <c r="E5" s="29" t="s">
        <v>234</v>
      </c>
      <c r="F5" s="29" t="s">
        <v>5</v>
      </c>
      <c r="I5" s="20" t="s">
        <v>244</v>
      </c>
      <c r="J5" s="25" t="s">
        <v>245</v>
      </c>
      <c r="K5" s="20" t="s">
        <v>246</v>
      </c>
    </row>
    <row r="6" spans="2:11" ht="24" customHeight="1" x14ac:dyDescent="0.25">
      <c r="B6" s="210"/>
      <c r="C6" s="211" t="s">
        <v>216</v>
      </c>
      <c r="D6" s="212"/>
      <c r="E6" s="33" t="s">
        <v>313</v>
      </c>
      <c r="F6" s="33" t="s">
        <v>235</v>
      </c>
      <c r="I6" s="20"/>
      <c r="J6" s="34"/>
      <c r="K6" s="20"/>
    </row>
    <row r="7" spans="2:11" ht="24" customHeight="1" x14ac:dyDescent="0.25">
      <c r="B7" s="210"/>
      <c r="C7" s="213"/>
      <c r="D7" s="214"/>
      <c r="E7" s="29" t="s">
        <v>225</v>
      </c>
      <c r="F7" s="29" t="s">
        <v>226</v>
      </c>
      <c r="I7" s="207" t="s">
        <v>247</v>
      </c>
      <c r="J7" s="25" t="s">
        <v>248</v>
      </c>
      <c r="K7" s="20" t="s">
        <v>258</v>
      </c>
    </row>
    <row r="8" spans="2:11" ht="24" customHeight="1" x14ac:dyDescent="0.25">
      <c r="B8" s="210"/>
      <c r="C8" s="210" t="s">
        <v>217</v>
      </c>
      <c r="D8" s="210"/>
      <c r="E8" s="29" t="s">
        <v>220</v>
      </c>
      <c r="F8" s="29" t="s">
        <v>226</v>
      </c>
      <c r="G8" s="19" t="s">
        <v>222</v>
      </c>
      <c r="I8" s="207"/>
      <c r="J8" s="25" t="s">
        <v>228</v>
      </c>
      <c r="K8" s="20" t="s">
        <v>259</v>
      </c>
    </row>
    <row r="9" spans="2:11" ht="24" customHeight="1" x14ac:dyDescent="0.25">
      <c r="B9" s="210" t="s">
        <v>214</v>
      </c>
      <c r="C9" s="210" t="s">
        <v>210</v>
      </c>
      <c r="D9" s="31" t="s">
        <v>207</v>
      </c>
      <c r="E9" s="29" t="s">
        <v>227</v>
      </c>
      <c r="F9" s="29" t="s">
        <v>236</v>
      </c>
      <c r="I9" s="21" t="s">
        <v>249</v>
      </c>
      <c r="J9" s="21" t="s">
        <v>38</v>
      </c>
      <c r="K9" s="20" t="s">
        <v>252</v>
      </c>
    </row>
    <row r="10" spans="2:11" ht="24" customHeight="1" x14ac:dyDescent="0.25">
      <c r="B10" s="210"/>
      <c r="C10" s="210"/>
      <c r="D10" s="31" t="s">
        <v>141</v>
      </c>
      <c r="E10" s="29" t="s">
        <v>232</v>
      </c>
      <c r="F10" s="29" t="s">
        <v>235</v>
      </c>
      <c r="I10" s="21" t="s">
        <v>250</v>
      </c>
      <c r="J10" s="21" t="s">
        <v>253</v>
      </c>
      <c r="K10" s="20" t="s">
        <v>254</v>
      </c>
    </row>
    <row r="11" spans="2:11" ht="24" customHeight="1" x14ac:dyDescent="0.25">
      <c r="B11" s="210"/>
      <c r="C11" s="210"/>
      <c r="D11" s="31" t="s">
        <v>208</v>
      </c>
      <c r="E11" s="29" t="s">
        <v>384</v>
      </c>
      <c r="F11" s="29" t="s">
        <v>238</v>
      </c>
      <c r="I11" s="21" t="s">
        <v>5</v>
      </c>
      <c r="J11" s="21" t="s">
        <v>5</v>
      </c>
      <c r="K11" s="20" t="s">
        <v>251</v>
      </c>
    </row>
    <row r="12" spans="2:11" ht="24" customHeight="1" x14ac:dyDescent="0.25">
      <c r="B12" s="210"/>
      <c r="C12" s="210"/>
      <c r="D12" s="31" t="s">
        <v>301</v>
      </c>
      <c r="E12" s="29" t="s">
        <v>383</v>
      </c>
      <c r="F12" s="29" t="s">
        <v>239</v>
      </c>
      <c r="I12" s="22" t="s">
        <v>255</v>
      </c>
      <c r="J12" s="21" t="s">
        <v>256</v>
      </c>
      <c r="K12" s="23" t="s">
        <v>257</v>
      </c>
    </row>
    <row r="13" spans="2:11" ht="24" customHeight="1" x14ac:dyDescent="0.25">
      <c r="B13" s="210"/>
      <c r="C13" s="210" t="s">
        <v>219</v>
      </c>
      <c r="D13" s="210" t="s">
        <v>211</v>
      </c>
      <c r="E13" s="29" t="s">
        <v>229</v>
      </c>
      <c r="F13" s="29" t="s">
        <v>5</v>
      </c>
    </row>
    <row r="14" spans="2:11" ht="24" customHeight="1" x14ac:dyDescent="0.25">
      <c r="B14" s="210"/>
      <c r="C14" s="210"/>
      <c r="D14" s="210"/>
      <c r="E14" s="29" t="s">
        <v>230</v>
      </c>
      <c r="F14" s="29" t="s">
        <v>231</v>
      </c>
    </row>
    <row r="15" spans="2:11" ht="24" customHeight="1" x14ac:dyDescent="0.25">
      <c r="B15" s="210"/>
      <c r="C15" s="210"/>
      <c r="D15" s="31" t="s">
        <v>300</v>
      </c>
      <c r="E15" s="29" t="s">
        <v>221</v>
      </c>
      <c r="F15" s="29" t="s">
        <v>38</v>
      </c>
    </row>
    <row r="16" spans="2:11" ht="24" customHeight="1" x14ac:dyDescent="0.25">
      <c r="B16" s="210"/>
      <c r="C16" s="215" t="s">
        <v>218</v>
      </c>
      <c r="D16" s="215" t="s">
        <v>212</v>
      </c>
      <c r="E16" s="33" t="s">
        <v>314</v>
      </c>
      <c r="F16" s="33" t="s">
        <v>237</v>
      </c>
    </row>
    <row r="17" spans="2:6" ht="24" customHeight="1" x14ac:dyDescent="0.25">
      <c r="B17" s="210"/>
      <c r="C17" s="216"/>
      <c r="D17" s="217"/>
      <c r="E17" s="29" t="s">
        <v>311</v>
      </c>
      <c r="F17" s="29" t="s">
        <v>226</v>
      </c>
    </row>
    <row r="18" spans="2:6" ht="24" customHeight="1" x14ac:dyDescent="0.25">
      <c r="B18" s="210"/>
      <c r="C18" s="216"/>
      <c r="D18" s="210" t="s">
        <v>213</v>
      </c>
      <c r="E18" s="29" t="s">
        <v>385</v>
      </c>
      <c r="F18" s="29" t="s">
        <v>237</v>
      </c>
    </row>
    <row r="19" spans="2:6" ht="24" customHeight="1" x14ac:dyDescent="0.25">
      <c r="B19" s="210"/>
      <c r="C19" s="216"/>
      <c r="D19" s="210"/>
      <c r="E19" s="29" t="s">
        <v>240</v>
      </c>
      <c r="F19" s="29" t="s">
        <v>5</v>
      </c>
    </row>
    <row r="20" spans="2:6" ht="24" customHeight="1" x14ac:dyDescent="0.25">
      <c r="B20" s="210"/>
      <c r="C20" s="216"/>
      <c r="D20" s="210"/>
      <c r="E20" s="29" t="s">
        <v>264</v>
      </c>
      <c r="F20" s="29" t="s">
        <v>38</v>
      </c>
    </row>
    <row r="21" spans="2:6" ht="24" customHeight="1" x14ac:dyDescent="0.25">
      <c r="B21" s="210"/>
      <c r="C21" s="217"/>
      <c r="D21" s="210"/>
      <c r="E21" s="21" t="s">
        <v>241</v>
      </c>
      <c r="F21" s="21" t="s">
        <v>20</v>
      </c>
    </row>
  </sheetData>
  <mergeCells count="14">
    <mergeCell ref="I7:I8"/>
    <mergeCell ref="C3:D3"/>
    <mergeCell ref="D18:D21"/>
    <mergeCell ref="C4:D5"/>
    <mergeCell ref="C8:D8"/>
    <mergeCell ref="B2:D2"/>
    <mergeCell ref="C9:C12"/>
    <mergeCell ref="C13:C15"/>
    <mergeCell ref="D13:D14"/>
    <mergeCell ref="B3:B8"/>
    <mergeCell ref="B9:B21"/>
    <mergeCell ref="C6:D7"/>
    <mergeCell ref="C16:C21"/>
    <mergeCell ref="D16:D1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topLeftCell="A2" zoomScale="123" zoomScaleNormal="75" workbookViewId="0">
      <selection activeCell="C5" sqref="C5"/>
    </sheetView>
  </sheetViews>
  <sheetFormatPr defaultRowHeight="15" x14ac:dyDescent="0.25"/>
  <cols>
    <col min="1" max="5" width="10.7109375" customWidth="1"/>
    <col min="6" max="6" width="13.5703125" customWidth="1"/>
    <col min="7" max="7" width="16.28515625" customWidth="1"/>
    <col min="8" max="9" width="10.7109375" customWidth="1"/>
    <col min="10" max="10" width="15.5703125" customWidth="1"/>
    <col min="11" max="14" width="10.7109375" customWidth="1"/>
  </cols>
  <sheetData>
    <row r="1" spans="1:14" s="10" customFormat="1" ht="48.75" thickBot="1" x14ac:dyDescent="0.3">
      <c r="A1" s="8" t="s">
        <v>2</v>
      </c>
      <c r="B1" s="220" t="s">
        <v>123</v>
      </c>
      <c r="C1" s="221"/>
      <c r="D1" s="222"/>
      <c r="E1" s="9" t="s">
        <v>131</v>
      </c>
      <c r="F1" s="9" t="s">
        <v>126</v>
      </c>
      <c r="G1" s="220" t="s">
        <v>133</v>
      </c>
      <c r="H1" s="222"/>
      <c r="I1" s="220" t="s">
        <v>141</v>
      </c>
      <c r="J1" s="222"/>
      <c r="K1" s="220" t="s">
        <v>167</v>
      </c>
      <c r="L1" s="222"/>
      <c r="M1" s="220" t="s">
        <v>147</v>
      </c>
      <c r="N1" s="222"/>
    </row>
    <row r="2" spans="1:14" ht="36.75" thickBot="1" x14ac:dyDescent="0.3">
      <c r="A2" s="1" t="s">
        <v>110</v>
      </c>
      <c r="B2" s="7" t="s">
        <v>112</v>
      </c>
      <c r="C2" s="12" t="s">
        <v>115</v>
      </c>
      <c r="D2" s="2" t="s">
        <v>160</v>
      </c>
      <c r="E2" s="14" t="s">
        <v>130</v>
      </c>
      <c r="F2" s="2" t="s">
        <v>114</v>
      </c>
      <c r="G2" s="14" t="s">
        <v>128</v>
      </c>
      <c r="H2" s="2" t="s">
        <v>128</v>
      </c>
      <c r="I2" s="14" t="s">
        <v>156</v>
      </c>
      <c r="J2" s="2" t="s">
        <v>139</v>
      </c>
      <c r="K2" s="14" t="s">
        <v>165</v>
      </c>
      <c r="L2" s="2" t="s">
        <v>166</v>
      </c>
      <c r="M2" s="14" t="s">
        <v>146</v>
      </c>
      <c r="N2" s="2" t="s">
        <v>161</v>
      </c>
    </row>
    <row r="3" spans="1:14" ht="24.75" thickBot="1" x14ac:dyDescent="0.3">
      <c r="A3" s="3" t="s">
        <v>0</v>
      </c>
      <c r="B3" s="11" t="s">
        <v>113</v>
      </c>
      <c r="C3" s="13" t="s">
        <v>154</v>
      </c>
      <c r="D3" s="4">
        <v>2014</v>
      </c>
      <c r="E3" s="15">
        <v>1991</v>
      </c>
      <c r="F3" s="4">
        <v>1997</v>
      </c>
      <c r="G3" s="15" t="s">
        <v>129</v>
      </c>
      <c r="H3" s="4" t="s">
        <v>173</v>
      </c>
      <c r="I3" s="15">
        <v>2003</v>
      </c>
      <c r="J3" s="4" t="s">
        <v>140</v>
      </c>
      <c r="K3" s="15">
        <v>2013</v>
      </c>
      <c r="L3" s="4">
        <v>2015</v>
      </c>
      <c r="M3" s="16">
        <v>2004</v>
      </c>
      <c r="N3" s="6">
        <v>2014</v>
      </c>
    </row>
    <row r="4" spans="1:14" ht="144.75" thickBot="1" x14ac:dyDescent="0.3">
      <c r="A4" s="3" t="s">
        <v>3</v>
      </c>
      <c r="B4" s="11"/>
      <c r="C4" s="13" t="s">
        <v>155</v>
      </c>
      <c r="D4" s="4" t="s">
        <v>155</v>
      </c>
      <c r="E4" s="15"/>
      <c r="F4" s="4"/>
      <c r="G4" s="15" t="s">
        <v>134</v>
      </c>
      <c r="H4" s="4" t="s">
        <v>174</v>
      </c>
      <c r="I4" s="15" t="s">
        <v>226</v>
      </c>
      <c r="J4" s="4" t="s">
        <v>142</v>
      </c>
      <c r="K4" s="15" t="s">
        <v>168</v>
      </c>
      <c r="L4" s="4" t="s">
        <v>168</v>
      </c>
      <c r="M4" s="15" t="s">
        <v>148</v>
      </c>
      <c r="N4" s="4" t="s">
        <v>162</v>
      </c>
    </row>
    <row r="5" spans="1:14" ht="72.75" thickBot="1" x14ac:dyDescent="0.3">
      <c r="A5" s="3" t="s">
        <v>6</v>
      </c>
      <c r="B5" s="11" t="s">
        <v>15</v>
      </c>
      <c r="C5" s="4" t="s">
        <v>15</v>
      </c>
      <c r="D5" s="4" t="s">
        <v>15</v>
      </c>
      <c r="E5" s="15"/>
      <c r="F5" s="4" t="s">
        <v>124</v>
      </c>
      <c r="G5" s="15" t="s">
        <v>135</v>
      </c>
      <c r="H5" s="4" t="s">
        <v>175</v>
      </c>
      <c r="I5" s="15" t="s">
        <v>157</v>
      </c>
      <c r="J5" s="4" t="s">
        <v>143</v>
      </c>
      <c r="K5" s="15" t="s">
        <v>169</v>
      </c>
      <c r="L5" s="4" t="s">
        <v>169</v>
      </c>
      <c r="M5" s="15" t="s">
        <v>149</v>
      </c>
      <c r="N5" s="4" t="s">
        <v>163</v>
      </c>
    </row>
    <row r="6" spans="1:14" ht="180.75" thickBot="1" x14ac:dyDescent="0.3">
      <c r="A6" s="3" t="s">
        <v>17</v>
      </c>
      <c r="B6" s="11" t="s">
        <v>127</v>
      </c>
      <c r="C6" s="13"/>
      <c r="D6" s="4"/>
      <c r="E6" s="15" t="s">
        <v>132</v>
      </c>
      <c r="F6" s="4" t="s">
        <v>125</v>
      </c>
      <c r="G6" s="15" t="s">
        <v>136</v>
      </c>
      <c r="H6" s="4" t="s">
        <v>176</v>
      </c>
      <c r="I6" s="15" t="s">
        <v>158</v>
      </c>
      <c r="J6" s="4" t="s">
        <v>144</v>
      </c>
      <c r="K6" s="15" t="s">
        <v>170</v>
      </c>
      <c r="L6" s="4" t="s">
        <v>170</v>
      </c>
      <c r="M6" s="15" t="s">
        <v>150</v>
      </c>
      <c r="N6" s="4" t="s">
        <v>164</v>
      </c>
    </row>
    <row r="7" spans="1:14" ht="117.75" customHeight="1" thickBot="1" x14ac:dyDescent="0.3">
      <c r="A7" s="3" t="s">
        <v>40</v>
      </c>
      <c r="B7" s="11" t="s">
        <v>137</v>
      </c>
      <c r="C7" s="13"/>
      <c r="D7" s="4"/>
      <c r="E7" s="15"/>
      <c r="F7" s="4"/>
      <c r="G7" s="15" t="s">
        <v>138</v>
      </c>
      <c r="H7" s="4" t="s">
        <v>177</v>
      </c>
      <c r="I7" s="15"/>
      <c r="J7" s="4" t="s">
        <v>145</v>
      </c>
      <c r="K7" s="15" t="s">
        <v>171</v>
      </c>
      <c r="L7" s="4" t="s">
        <v>172</v>
      </c>
      <c r="M7" s="15"/>
      <c r="N7" s="4"/>
    </row>
  </sheetData>
  <mergeCells count="5">
    <mergeCell ref="B1:D1"/>
    <mergeCell ref="M1:N1"/>
    <mergeCell ref="I1:J1"/>
    <mergeCell ref="K1:L1"/>
    <mergeCell ref="G1:H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9"/>
  <sheetViews>
    <sheetView topLeftCell="A50" zoomScale="67" zoomScaleNormal="100" workbookViewId="0">
      <selection activeCell="O36" sqref="O36:R36"/>
    </sheetView>
  </sheetViews>
  <sheetFormatPr defaultRowHeight="15" x14ac:dyDescent="0.25"/>
  <cols>
    <col min="1" max="1" width="15.5703125" customWidth="1"/>
    <col min="2" max="2" width="12.85546875" customWidth="1"/>
    <col min="3" max="5" width="11.7109375" customWidth="1"/>
    <col min="6" max="6" width="15.5703125" customWidth="1"/>
    <col min="7" max="7" width="12.85546875" customWidth="1"/>
    <col min="8" max="10" width="11.7109375" customWidth="1"/>
    <col min="17" max="17" width="11.42578125" customWidth="1"/>
    <col min="21" max="21" width="11.7109375" customWidth="1"/>
  </cols>
  <sheetData>
    <row r="1" spans="1:19" x14ac:dyDescent="0.25">
      <c r="B1" t="s">
        <v>289</v>
      </c>
      <c r="C1" t="s">
        <v>269</v>
      </c>
      <c r="D1" t="s">
        <v>268</v>
      </c>
      <c r="E1" t="s">
        <v>288</v>
      </c>
      <c r="G1" t="s">
        <v>289</v>
      </c>
      <c r="H1" t="s">
        <v>269</v>
      </c>
      <c r="I1" t="s">
        <v>268</v>
      </c>
      <c r="J1" t="s">
        <v>288</v>
      </c>
      <c r="L1" t="s">
        <v>318</v>
      </c>
    </row>
    <row r="2" spans="1:19" x14ac:dyDescent="0.25">
      <c r="A2" t="s">
        <v>318</v>
      </c>
      <c r="B2">
        <v>20</v>
      </c>
      <c r="C2">
        <v>15</v>
      </c>
      <c r="D2">
        <f t="shared" ref="D2:D54" si="0">C2/20</f>
        <v>0.75</v>
      </c>
      <c r="E2" s="10">
        <f t="shared" ref="E2:E54" si="1">1-BINOMDIST(C2-1,B2,0.5,TRUE)</f>
        <v>2.0694732666015625E-2</v>
      </c>
      <c r="F2" t="s">
        <v>382</v>
      </c>
      <c r="G2">
        <v>120</v>
      </c>
      <c r="H2">
        <v>94</v>
      </c>
      <c r="I2">
        <f>H2/G2</f>
        <v>0.78333333333333333</v>
      </c>
      <c r="J2" s="10">
        <f>1-BINOMDIST(H2-1,G2,0.5,TRUE)</f>
        <v>1.5698220501292326E-10</v>
      </c>
      <c r="L2" t="s">
        <v>292</v>
      </c>
      <c r="O2">
        <v>6.25E-2</v>
      </c>
      <c r="S2">
        <v>0.1</v>
      </c>
    </row>
    <row r="3" spans="1:19" x14ac:dyDescent="0.25">
      <c r="A3" t="s">
        <v>318</v>
      </c>
      <c r="B3">
        <v>20</v>
      </c>
      <c r="C3">
        <v>14</v>
      </c>
      <c r="D3">
        <f t="shared" si="0"/>
        <v>0.7</v>
      </c>
      <c r="E3">
        <f t="shared" si="1"/>
        <v>5.7659149169921875E-2</v>
      </c>
      <c r="F3" t="s">
        <v>382</v>
      </c>
      <c r="G3">
        <v>120</v>
      </c>
      <c r="H3">
        <v>90</v>
      </c>
      <c r="I3">
        <f>H3/G3</f>
        <v>0.75</v>
      </c>
      <c r="J3" s="10">
        <f>1-BINOMDIST(H3-1,G3,0.5,TRUE)</f>
        <v>1.8863766548804506E-8</v>
      </c>
      <c r="L3" t="s">
        <v>295</v>
      </c>
      <c r="O3">
        <f t="shared" ref="O3:O17" si="2">O2+0.0625</f>
        <v>0.125</v>
      </c>
      <c r="S3">
        <v>0.2</v>
      </c>
    </row>
    <row r="4" spans="1:19" x14ac:dyDescent="0.25">
      <c r="A4" t="s">
        <v>318</v>
      </c>
      <c r="B4">
        <v>20</v>
      </c>
      <c r="C4">
        <v>14</v>
      </c>
      <c r="D4">
        <f t="shared" si="0"/>
        <v>0.7</v>
      </c>
      <c r="E4">
        <f t="shared" si="1"/>
        <v>5.7659149169921875E-2</v>
      </c>
      <c r="F4" t="s">
        <v>382</v>
      </c>
      <c r="G4">
        <v>120</v>
      </c>
      <c r="H4">
        <v>86</v>
      </c>
      <c r="I4">
        <f>H4/G4</f>
        <v>0.71666666666666667</v>
      </c>
      <c r="J4" s="10">
        <f>1-BINOMDIST(H4-1,G4,0.5,TRUE)</f>
        <v>1.1376289522635474E-6</v>
      </c>
      <c r="L4" t="s">
        <v>293</v>
      </c>
      <c r="O4">
        <f t="shared" si="2"/>
        <v>0.1875</v>
      </c>
      <c r="S4">
        <v>0.3</v>
      </c>
    </row>
    <row r="5" spans="1:19" x14ac:dyDescent="0.25">
      <c r="A5" t="s">
        <v>318</v>
      </c>
      <c r="B5">
        <v>20</v>
      </c>
      <c r="C5">
        <v>13</v>
      </c>
      <c r="D5">
        <f t="shared" si="0"/>
        <v>0.65</v>
      </c>
      <c r="E5">
        <f t="shared" si="1"/>
        <v>0.13158798217773449</v>
      </c>
      <c r="F5" t="s">
        <v>295</v>
      </c>
      <c r="J5" s="10">
        <v>4.2542815764387329E-5</v>
      </c>
      <c r="L5" t="s">
        <v>294</v>
      </c>
      <c r="O5">
        <f t="shared" si="2"/>
        <v>0.25</v>
      </c>
      <c r="S5">
        <v>0.4</v>
      </c>
    </row>
    <row r="6" spans="1:19" x14ac:dyDescent="0.25">
      <c r="A6" t="s">
        <v>318</v>
      </c>
      <c r="B6">
        <v>20</v>
      </c>
      <c r="C6">
        <v>13</v>
      </c>
      <c r="D6">
        <f t="shared" si="0"/>
        <v>0.65</v>
      </c>
      <c r="E6">
        <f t="shared" si="1"/>
        <v>0.13158798217773449</v>
      </c>
      <c r="F6" t="s">
        <v>293</v>
      </c>
      <c r="G6">
        <v>17</v>
      </c>
      <c r="H6">
        <v>16</v>
      </c>
      <c r="I6">
        <f>H6/G6</f>
        <v>0.94117647058823528</v>
      </c>
      <c r="J6" s="10">
        <f>1-BINOMDIST(H6-1,G6,0.5,TRUE)</f>
        <v>1.373291015625E-4</v>
      </c>
      <c r="L6" t="s">
        <v>296</v>
      </c>
      <c r="O6">
        <f t="shared" si="2"/>
        <v>0.3125</v>
      </c>
      <c r="S6">
        <v>0.5</v>
      </c>
    </row>
    <row r="7" spans="1:19" x14ac:dyDescent="0.25">
      <c r="A7" t="s">
        <v>318</v>
      </c>
      <c r="B7">
        <v>20</v>
      </c>
      <c r="C7">
        <v>13</v>
      </c>
      <c r="D7">
        <f t="shared" si="0"/>
        <v>0.65</v>
      </c>
      <c r="E7">
        <f t="shared" si="1"/>
        <v>0.13158798217773449</v>
      </c>
      <c r="F7" t="s">
        <v>295</v>
      </c>
      <c r="J7" s="10">
        <v>3.9638126888544463E-4</v>
      </c>
      <c r="L7" t="s">
        <v>297</v>
      </c>
      <c r="O7">
        <f t="shared" si="2"/>
        <v>0.375</v>
      </c>
      <c r="S7">
        <v>0.6</v>
      </c>
    </row>
    <row r="8" spans="1:19" x14ac:dyDescent="0.25">
      <c r="A8" t="s">
        <v>318</v>
      </c>
      <c r="B8">
        <v>20</v>
      </c>
      <c r="C8">
        <v>13</v>
      </c>
      <c r="D8">
        <f t="shared" si="0"/>
        <v>0.65</v>
      </c>
      <c r="E8">
        <f t="shared" si="1"/>
        <v>0.13158798217773449</v>
      </c>
      <c r="F8" t="s">
        <v>295</v>
      </c>
      <c r="J8" s="10">
        <v>3.9638126888544463E-4</v>
      </c>
      <c r="L8" t="s">
        <v>221</v>
      </c>
      <c r="O8">
        <f t="shared" si="2"/>
        <v>0.4375</v>
      </c>
      <c r="S8">
        <v>0.7</v>
      </c>
    </row>
    <row r="9" spans="1:19" x14ac:dyDescent="0.25">
      <c r="A9" t="s">
        <v>318</v>
      </c>
      <c r="B9">
        <v>20</v>
      </c>
      <c r="C9">
        <v>13</v>
      </c>
      <c r="D9">
        <f t="shared" si="0"/>
        <v>0.65</v>
      </c>
      <c r="E9">
        <f t="shared" si="1"/>
        <v>0.13158798217773449</v>
      </c>
      <c r="F9" t="s">
        <v>295</v>
      </c>
      <c r="J9" s="10">
        <v>8.4401496620380015E-4</v>
      </c>
      <c r="L9" t="s">
        <v>298</v>
      </c>
      <c r="O9">
        <f t="shared" si="2"/>
        <v>0.5</v>
      </c>
      <c r="S9">
        <v>0.8</v>
      </c>
    </row>
    <row r="10" spans="1:19" x14ac:dyDescent="0.25">
      <c r="A10" t="s">
        <v>318</v>
      </c>
      <c r="B10">
        <v>20</v>
      </c>
      <c r="C10">
        <v>12</v>
      </c>
      <c r="D10">
        <f t="shared" si="0"/>
        <v>0.6</v>
      </c>
      <c r="E10">
        <f t="shared" si="1"/>
        <v>0.25172233581542969</v>
      </c>
      <c r="F10" t="s">
        <v>263</v>
      </c>
      <c r="G10">
        <v>8</v>
      </c>
      <c r="H10">
        <f t="shared" ref="H10:H15" si="3">G10*I10</f>
        <v>8</v>
      </c>
      <c r="I10">
        <v>1</v>
      </c>
      <c r="J10">
        <f t="shared" ref="J10:J15" si="4">1-BINOMDIST(H10-1,G10,0.5,TRUE)</f>
        <v>3.90625E-3</v>
      </c>
      <c r="L10" t="s">
        <v>263</v>
      </c>
      <c r="O10">
        <f t="shared" si="2"/>
        <v>0.5625</v>
      </c>
      <c r="S10">
        <v>0.9</v>
      </c>
    </row>
    <row r="11" spans="1:19" x14ac:dyDescent="0.25">
      <c r="A11" t="s">
        <v>318</v>
      </c>
      <c r="B11">
        <v>20</v>
      </c>
      <c r="C11">
        <v>12</v>
      </c>
      <c r="D11">
        <f t="shared" si="0"/>
        <v>0.6</v>
      </c>
      <c r="E11">
        <f t="shared" si="1"/>
        <v>0.25172233581542969</v>
      </c>
      <c r="F11" t="s">
        <v>263</v>
      </c>
      <c r="G11">
        <v>8</v>
      </c>
      <c r="H11">
        <f t="shared" si="3"/>
        <v>8</v>
      </c>
      <c r="I11">
        <v>1</v>
      </c>
      <c r="J11">
        <f t="shared" si="4"/>
        <v>3.90625E-3</v>
      </c>
      <c r="L11" t="s">
        <v>382</v>
      </c>
      <c r="O11">
        <f t="shared" si="2"/>
        <v>0.625</v>
      </c>
      <c r="S11">
        <v>1</v>
      </c>
    </row>
    <row r="12" spans="1:19" x14ac:dyDescent="0.25">
      <c r="A12" t="s">
        <v>318</v>
      </c>
      <c r="B12">
        <v>20</v>
      </c>
      <c r="C12">
        <v>12</v>
      </c>
      <c r="D12">
        <f t="shared" si="0"/>
        <v>0.6</v>
      </c>
      <c r="E12">
        <f t="shared" si="1"/>
        <v>0.25172233581542969</v>
      </c>
      <c r="F12" t="s">
        <v>263</v>
      </c>
      <c r="G12">
        <v>8</v>
      </c>
      <c r="H12">
        <f t="shared" si="3"/>
        <v>8</v>
      </c>
      <c r="I12">
        <v>1</v>
      </c>
      <c r="J12">
        <f t="shared" si="4"/>
        <v>3.90625E-3</v>
      </c>
      <c r="O12">
        <f t="shared" si="2"/>
        <v>0.6875</v>
      </c>
    </row>
    <row r="13" spans="1:19" x14ac:dyDescent="0.25">
      <c r="A13" t="s">
        <v>318</v>
      </c>
      <c r="B13">
        <v>20</v>
      </c>
      <c r="C13">
        <v>12</v>
      </c>
      <c r="D13">
        <f t="shared" si="0"/>
        <v>0.6</v>
      </c>
      <c r="E13">
        <f t="shared" si="1"/>
        <v>0.25172233581542969</v>
      </c>
      <c r="F13" t="s">
        <v>263</v>
      </c>
      <c r="G13">
        <v>8</v>
      </c>
      <c r="H13">
        <f t="shared" si="3"/>
        <v>8</v>
      </c>
      <c r="I13">
        <v>1</v>
      </c>
      <c r="J13">
        <f t="shared" si="4"/>
        <v>3.90625E-3</v>
      </c>
      <c r="L13" t="s">
        <v>455</v>
      </c>
      <c r="O13">
        <f t="shared" si="2"/>
        <v>0.75</v>
      </c>
    </row>
    <row r="14" spans="1:19" x14ac:dyDescent="0.25">
      <c r="A14" t="s">
        <v>318</v>
      </c>
      <c r="B14">
        <v>20</v>
      </c>
      <c r="C14">
        <v>12</v>
      </c>
      <c r="D14">
        <f t="shared" si="0"/>
        <v>0.6</v>
      </c>
      <c r="E14">
        <f t="shared" si="1"/>
        <v>0.25172233581542969</v>
      </c>
      <c r="F14" t="s">
        <v>263</v>
      </c>
      <c r="G14">
        <v>8</v>
      </c>
      <c r="H14">
        <f t="shared" si="3"/>
        <v>8</v>
      </c>
      <c r="I14">
        <v>1</v>
      </c>
      <c r="J14">
        <f t="shared" si="4"/>
        <v>3.90625E-3</v>
      </c>
      <c r="L14" t="s">
        <v>456</v>
      </c>
      <c r="O14">
        <f t="shared" si="2"/>
        <v>0.8125</v>
      </c>
    </row>
    <row r="15" spans="1:19" x14ac:dyDescent="0.25">
      <c r="A15" t="s">
        <v>318</v>
      </c>
      <c r="B15">
        <v>20</v>
      </c>
      <c r="C15">
        <v>12</v>
      </c>
      <c r="D15">
        <f t="shared" si="0"/>
        <v>0.6</v>
      </c>
      <c r="E15">
        <f t="shared" si="1"/>
        <v>0.25172233581542969</v>
      </c>
      <c r="F15" t="s">
        <v>263</v>
      </c>
      <c r="G15">
        <v>8</v>
      </c>
      <c r="H15">
        <f t="shared" si="3"/>
        <v>8</v>
      </c>
      <c r="I15">
        <v>1</v>
      </c>
      <c r="J15">
        <f t="shared" si="4"/>
        <v>3.90625E-3</v>
      </c>
      <c r="L15" t="s">
        <v>457</v>
      </c>
      <c r="O15">
        <f t="shared" si="2"/>
        <v>0.875</v>
      </c>
    </row>
    <row r="16" spans="1:19" x14ac:dyDescent="0.25">
      <c r="A16" t="s">
        <v>318</v>
      </c>
      <c r="B16">
        <v>20</v>
      </c>
      <c r="C16">
        <v>12</v>
      </c>
      <c r="D16">
        <f t="shared" si="0"/>
        <v>0.6</v>
      </c>
      <c r="E16">
        <f t="shared" si="1"/>
        <v>0.25172233581542969</v>
      </c>
      <c r="F16" t="s">
        <v>295</v>
      </c>
      <c r="J16" s="10">
        <v>1.5625E-2</v>
      </c>
      <c r="L16" t="s">
        <v>458</v>
      </c>
      <c r="O16">
        <f t="shared" si="2"/>
        <v>0.9375</v>
      </c>
    </row>
    <row r="17" spans="1:22" x14ac:dyDescent="0.25">
      <c r="A17" t="s">
        <v>318</v>
      </c>
      <c r="B17">
        <v>20</v>
      </c>
      <c r="C17">
        <v>12</v>
      </c>
      <c r="D17">
        <f t="shared" si="0"/>
        <v>0.6</v>
      </c>
      <c r="E17">
        <f t="shared" si="1"/>
        <v>0.25172233581542969</v>
      </c>
      <c r="F17" t="s">
        <v>318</v>
      </c>
      <c r="G17">
        <v>20</v>
      </c>
      <c r="H17">
        <v>15</v>
      </c>
      <c r="I17">
        <f>H17/20</f>
        <v>0.75</v>
      </c>
      <c r="J17" s="10">
        <f t="shared" ref="J17:J25" si="5">1-BINOMDIST(H17-1,G17,0.5,TRUE)</f>
        <v>2.0694732666015625E-2</v>
      </c>
      <c r="L17" t="s">
        <v>459</v>
      </c>
      <c r="O17">
        <f t="shared" si="2"/>
        <v>1</v>
      </c>
    </row>
    <row r="18" spans="1:22" ht="15.75" thickBot="1" x14ac:dyDescent="0.3">
      <c r="A18" t="s">
        <v>318</v>
      </c>
      <c r="B18">
        <v>20</v>
      </c>
      <c r="C18">
        <v>11</v>
      </c>
      <c r="D18">
        <f t="shared" si="0"/>
        <v>0.55000000000000004</v>
      </c>
      <c r="E18">
        <f t="shared" si="1"/>
        <v>0.41190147399902344</v>
      </c>
      <c r="F18" t="s">
        <v>294</v>
      </c>
      <c r="G18">
        <v>20</v>
      </c>
      <c r="H18">
        <v>15</v>
      </c>
      <c r="I18">
        <f>H18/20</f>
        <v>0.75</v>
      </c>
      <c r="J18" s="10">
        <f t="shared" si="5"/>
        <v>2.0694732666015625E-2</v>
      </c>
      <c r="L18" t="s">
        <v>460</v>
      </c>
    </row>
    <row r="19" spans="1:22" x14ac:dyDescent="0.25">
      <c r="A19" t="s">
        <v>318</v>
      </c>
      <c r="B19">
        <v>20</v>
      </c>
      <c r="C19">
        <v>11</v>
      </c>
      <c r="D19">
        <f t="shared" si="0"/>
        <v>0.55000000000000004</v>
      </c>
      <c r="E19">
        <f t="shared" si="1"/>
        <v>0.41190147399902344</v>
      </c>
      <c r="F19" t="s">
        <v>296</v>
      </c>
      <c r="G19">
        <v>96</v>
      </c>
      <c r="H19">
        <v>58</v>
      </c>
      <c r="I19">
        <f>H19/G19</f>
        <v>0.60416666666666663</v>
      </c>
      <c r="J19" s="10">
        <f t="shared" si="5"/>
        <v>2.5955261074419256E-2</v>
      </c>
      <c r="L19" t="s">
        <v>461</v>
      </c>
      <c r="O19" s="28" t="s">
        <v>290</v>
      </c>
      <c r="P19" s="28" t="s">
        <v>291</v>
      </c>
      <c r="Q19" s="28" t="s">
        <v>299</v>
      </c>
      <c r="S19" s="28" t="s">
        <v>290</v>
      </c>
      <c r="T19" s="28" t="s">
        <v>291</v>
      </c>
      <c r="U19" s="28" t="s">
        <v>299</v>
      </c>
    </row>
    <row r="20" spans="1:22" x14ac:dyDescent="0.25">
      <c r="A20" t="s">
        <v>318</v>
      </c>
      <c r="B20">
        <v>20</v>
      </c>
      <c r="C20">
        <v>11</v>
      </c>
      <c r="D20">
        <f t="shared" si="0"/>
        <v>0.55000000000000004</v>
      </c>
      <c r="E20">
        <f t="shared" si="1"/>
        <v>0.41190147399902344</v>
      </c>
      <c r="F20" t="s">
        <v>263</v>
      </c>
      <c r="G20">
        <v>8</v>
      </c>
      <c r="H20">
        <f>G20*I20</f>
        <v>7</v>
      </c>
      <c r="I20">
        <v>0.875</v>
      </c>
      <c r="J20">
        <f t="shared" si="5"/>
        <v>3.515625E-2</v>
      </c>
      <c r="O20" s="26">
        <v>6.25E-2</v>
      </c>
      <c r="P20" s="27">
        <v>27</v>
      </c>
      <c r="Q20" s="30">
        <v>0.11392405063291139</v>
      </c>
      <c r="R20" s="30">
        <v>6.25E-2</v>
      </c>
      <c r="S20" s="26">
        <v>0.1</v>
      </c>
      <c r="T20" s="27">
        <v>29</v>
      </c>
      <c r="U20" s="30">
        <v>0.12236286919831224</v>
      </c>
      <c r="V20" s="30">
        <v>0.1</v>
      </c>
    </row>
    <row r="21" spans="1:22" x14ac:dyDescent="0.25">
      <c r="A21" t="s">
        <v>318</v>
      </c>
      <c r="B21">
        <v>20</v>
      </c>
      <c r="C21">
        <v>11</v>
      </c>
      <c r="D21">
        <f t="shared" si="0"/>
        <v>0.55000000000000004</v>
      </c>
      <c r="E21">
        <f t="shared" si="1"/>
        <v>0.41190147399902344</v>
      </c>
      <c r="F21" t="s">
        <v>263</v>
      </c>
      <c r="G21">
        <v>8</v>
      </c>
      <c r="H21">
        <f>G21*I21</f>
        <v>7</v>
      </c>
      <c r="I21">
        <v>0.875</v>
      </c>
      <c r="J21">
        <f t="shared" si="5"/>
        <v>3.515625E-2</v>
      </c>
      <c r="O21" s="26">
        <v>0.125</v>
      </c>
      <c r="P21" s="27">
        <v>3</v>
      </c>
      <c r="Q21" s="30">
        <v>0.12658227848101267</v>
      </c>
      <c r="R21" s="30">
        <v>0.125</v>
      </c>
      <c r="S21" s="26">
        <v>0.2</v>
      </c>
      <c r="T21" s="27">
        <v>19</v>
      </c>
      <c r="U21" s="30">
        <v>0.20253164556962025</v>
      </c>
      <c r="V21" s="30">
        <v>0.2</v>
      </c>
    </row>
    <row r="22" spans="1:22" x14ac:dyDescent="0.25">
      <c r="A22" t="s">
        <v>318</v>
      </c>
      <c r="B22">
        <v>20</v>
      </c>
      <c r="C22">
        <v>11</v>
      </c>
      <c r="D22">
        <f t="shared" si="0"/>
        <v>0.55000000000000004</v>
      </c>
      <c r="E22">
        <f t="shared" si="1"/>
        <v>0.41190147399902344</v>
      </c>
      <c r="F22" t="s">
        <v>318</v>
      </c>
      <c r="G22">
        <v>20</v>
      </c>
      <c r="H22">
        <v>14</v>
      </c>
      <c r="I22">
        <f>H22/20</f>
        <v>0.7</v>
      </c>
      <c r="J22">
        <f t="shared" si="5"/>
        <v>5.7659149169921875E-2</v>
      </c>
      <c r="O22" s="26">
        <v>0.1875</v>
      </c>
      <c r="P22" s="27">
        <v>18</v>
      </c>
      <c r="Q22" s="30">
        <v>0.20253164556962025</v>
      </c>
      <c r="R22" s="30">
        <v>0.1875</v>
      </c>
      <c r="S22" s="26">
        <v>0.3</v>
      </c>
      <c r="T22" s="27">
        <v>32</v>
      </c>
      <c r="U22" s="30">
        <v>0.33755274261603374</v>
      </c>
      <c r="V22" s="30">
        <v>0.3</v>
      </c>
    </row>
    <row r="23" spans="1:22" x14ac:dyDescent="0.25">
      <c r="A23" t="s">
        <v>318</v>
      </c>
      <c r="B23">
        <v>20</v>
      </c>
      <c r="C23">
        <v>11</v>
      </c>
      <c r="D23">
        <f t="shared" si="0"/>
        <v>0.55000000000000004</v>
      </c>
      <c r="E23">
        <f t="shared" si="1"/>
        <v>0.41190147399902344</v>
      </c>
      <c r="F23" t="s">
        <v>318</v>
      </c>
      <c r="G23">
        <v>20</v>
      </c>
      <c r="H23">
        <v>14</v>
      </c>
      <c r="I23">
        <f>H23/20</f>
        <v>0.7</v>
      </c>
      <c r="J23">
        <f t="shared" si="5"/>
        <v>5.7659149169921875E-2</v>
      </c>
      <c r="O23" s="26">
        <v>0.25</v>
      </c>
      <c r="P23" s="27">
        <v>5</v>
      </c>
      <c r="Q23" s="30">
        <v>0.22362869198312235</v>
      </c>
      <c r="R23" s="30">
        <v>0.25</v>
      </c>
      <c r="S23" s="26">
        <v>0.4</v>
      </c>
      <c r="T23" s="27">
        <v>11</v>
      </c>
      <c r="U23" s="30">
        <v>0.38396624472573837</v>
      </c>
      <c r="V23" s="30">
        <v>0.4</v>
      </c>
    </row>
    <row r="24" spans="1:22" x14ac:dyDescent="0.25">
      <c r="A24" t="s">
        <v>318</v>
      </c>
      <c r="B24">
        <v>20</v>
      </c>
      <c r="C24">
        <v>10</v>
      </c>
      <c r="D24">
        <f t="shared" si="0"/>
        <v>0.5</v>
      </c>
      <c r="E24">
        <f t="shared" si="1"/>
        <v>0.58809852600097656</v>
      </c>
      <c r="F24" t="s">
        <v>292</v>
      </c>
      <c r="G24">
        <v>20</v>
      </c>
      <c r="H24">
        <v>14</v>
      </c>
      <c r="I24">
        <f>H24/20</f>
        <v>0.7</v>
      </c>
      <c r="J24">
        <f t="shared" si="5"/>
        <v>5.7659149169921875E-2</v>
      </c>
      <c r="O24" s="26">
        <v>0.3125</v>
      </c>
      <c r="P24" s="27">
        <v>27</v>
      </c>
      <c r="Q24" s="30">
        <v>0.33755274261603374</v>
      </c>
      <c r="R24" s="30">
        <v>0.3125</v>
      </c>
      <c r="S24" s="26">
        <v>0.5</v>
      </c>
      <c r="T24" s="27">
        <v>33</v>
      </c>
      <c r="U24" s="30">
        <v>0.52320675105485237</v>
      </c>
      <c r="V24" s="30">
        <v>0.5</v>
      </c>
    </row>
    <row r="25" spans="1:22" x14ac:dyDescent="0.25">
      <c r="A25" t="s">
        <v>318</v>
      </c>
      <c r="B25">
        <v>20</v>
      </c>
      <c r="C25">
        <v>10</v>
      </c>
      <c r="D25">
        <f t="shared" si="0"/>
        <v>0.5</v>
      </c>
      <c r="E25">
        <f t="shared" si="1"/>
        <v>0.58809852600097656</v>
      </c>
      <c r="F25" t="s">
        <v>294</v>
      </c>
      <c r="G25">
        <v>20</v>
      </c>
      <c r="H25">
        <v>14</v>
      </c>
      <c r="I25">
        <f>H25/20</f>
        <v>0.7</v>
      </c>
      <c r="J25">
        <f t="shared" si="5"/>
        <v>5.7659149169921875E-2</v>
      </c>
      <c r="O25" s="26">
        <v>0.375</v>
      </c>
      <c r="P25" s="27">
        <v>10</v>
      </c>
      <c r="Q25" s="30">
        <v>0.379746835443038</v>
      </c>
      <c r="R25" s="30">
        <v>0.375</v>
      </c>
      <c r="S25" s="26">
        <v>0.6</v>
      </c>
      <c r="T25" s="27">
        <v>24</v>
      </c>
      <c r="U25" s="30">
        <v>0.62447257383966248</v>
      </c>
      <c r="V25" s="30">
        <v>0.6</v>
      </c>
    </row>
    <row r="26" spans="1:22" x14ac:dyDescent="0.25">
      <c r="A26" t="s">
        <v>318</v>
      </c>
      <c r="B26">
        <v>20</v>
      </c>
      <c r="C26">
        <v>10</v>
      </c>
      <c r="D26">
        <f t="shared" si="0"/>
        <v>0.5</v>
      </c>
      <c r="E26">
        <f t="shared" si="1"/>
        <v>0.58809852600097656</v>
      </c>
      <c r="F26" t="s">
        <v>295</v>
      </c>
      <c r="J26">
        <v>5.8304595144046553E-2</v>
      </c>
      <c r="O26" s="26">
        <v>0.4375</v>
      </c>
      <c r="P26" s="27">
        <v>28</v>
      </c>
      <c r="Q26" s="30">
        <v>0.49789029535864981</v>
      </c>
      <c r="R26" s="30">
        <v>0.4375</v>
      </c>
      <c r="S26" s="26">
        <v>0.7</v>
      </c>
      <c r="T26" s="27">
        <v>16</v>
      </c>
      <c r="U26" s="30">
        <v>0.69198312236286919</v>
      </c>
      <c r="V26" s="30">
        <v>0.7</v>
      </c>
    </row>
    <row r="27" spans="1:22" x14ac:dyDescent="0.25">
      <c r="A27" t="s">
        <v>318</v>
      </c>
      <c r="B27">
        <v>20</v>
      </c>
      <c r="C27">
        <v>10</v>
      </c>
      <c r="D27">
        <f t="shared" si="0"/>
        <v>0.5</v>
      </c>
      <c r="E27">
        <f t="shared" si="1"/>
        <v>0.58809852600097656</v>
      </c>
      <c r="F27" t="s">
        <v>295</v>
      </c>
      <c r="J27">
        <v>5.8304595144046553E-2</v>
      </c>
      <c r="O27" s="26">
        <v>0.5</v>
      </c>
      <c r="P27" s="27">
        <v>6</v>
      </c>
      <c r="Q27" s="30">
        <v>0.52320675105485237</v>
      </c>
      <c r="R27" s="30">
        <v>0.5</v>
      </c>
      <c r="S27" s="26">
        <v>0.8</v>
      </c>
      <c r="T27" s="27">
        <v>26</v>
      </c>
      <c r="U27" s="30">
        <v>0.80168776371308015</v>
      </c>
      <c r="V27" s="30">
        <v>0.8</v>
      </c>
    </row>
    <row r="28" spans="1:22" x14ac:dyDescent="0.25">
      <c r="A28" t="s">
        <v>318</v>
      </c>
      <c r="B28">
        <v>20</v>
      </c>
      <c r="C28">
        <v>10</v>
      </c>
      <c r="D28">
        <f t="shared" si="0"/>
        <v>0.5</v>
      </c>
      <c r="E28">
        <f t="shared" si="1"/>
        <v>0.58809852600097656</v>
      </c>
      <c r="F28" t="s">
        <v>382</v>
      </c>
      <c r="G28">
        <v>120</v>
      </c>
      <c r="H28">
        <v>69</v>
      </c>
      <c r="I28">
        <f>H28/G28</f>
        <v>0.57499999999999996</v>
      </c>
      <c r="J28">
        <f>1-BINOMDIST(H28-1,G28,0.5,TRUE)</f>
        <v>6.0163913869328844E-2</v>
      </c>
      <c r="O28" s="26">
        <v>0.5625</v>
      </c>
      <c r="P28" s="27">
        <v>1</v>
      </c>
      <c r="Q28" s="30">
        <v>0.52742616033755274</v>
      </c>
      <c r="R28" s="30">
        <v>0.5625</v>
      </c>
      <c r="S28" s="26">
        <v>0.9</v>
      </c>
      <c r="T28" s="27">
        <v>24</v>
      </c>
      <c r="U28" s="30">
        <v>0.90295358649789026</v>
      </c>
      <c r="V28" s="30">
        <v>0.9</v>
      </c>
    </row>
    <row r="29" spans="1:22" x14ac:dyDescent="0.25">
      <c r="A29" t="s">
        <v>318</v>
      </c>
      <c r="B29">
        <v>20</v>
      </c>
      <c r="C29">
        <v>10</v>
      </c>
      <c r="D29">
        <f t="shared" si="0"/>
        <v>0.5</v>
      </c>
      <c r="E29">
        <f t="shared" si="1"/>
        <v>0.58809852600097656</v>
      </c>
      <c r="F29" t="s">
        <v>298</v>
      </c>
      <c r="G29">
        <v>40</v>
      </c>
      <c r="H29">
        <v>25</v>
      </c>
      <c r="I29">
        <f>H29/G29</f>
        <v>0.625</v>
      </c>
      <c r="J29" s="10">
        <f>1-BINOMDIST(H29-1,G29,0.5,TRUE)</f>
        <v>7.6929972081416165E-2</v>
      </c>
      <c r="O29" s="26">
        <v>0.625</v>
      </c>
      <c r="P29" s="27">
        <v>28</v>
      </c>
      <c r="Q29" s="30">
        <v>0.64556962025316456</v>
      </c>
      <c r="R29" s="30">
        <v>0.625</v>
      </c>
      <c r="S29" s="26">
        <v>1</v>
      </c>
      <c r="T29" s="27">
        <v>23</v>
      </c>
      <c r="U29" s="30">
        <v>1</v>
      </c>
      <c r="V29" s="30">
        <v>1</v>
      </c>
    </row>
    <row r="30" spans="1:22" ht="15.75" thickBot="1" x14ac:dyDescent="0.3">
      <c r="A30" t="s">
        <v>318</v>
      </c>
      <c r="B30">
        <v>20</v>
      </c>
      <c r="C30">
        <v>10</v>
      </c>
      <c r="D30">
        <f t="shared" si="0"/>
        <v>0.5</v>
      </c>
      <c r="E30">
        <f t="shared" si="1"/>
        <v>0.58809852600097656</v>
      </c>
      <c r="F30" t="s">
        <v>296</v>
      </c>
      <c r="G30">
        <v>96</v>
      </c>
      <c r="H30">
        <v>55</v>
      </c>
      <c r="I30">
        <f>H30/G30</f>
        <v>0.57291666666666663</v>
      </c>
      <c r="J30">
        <f>1-BINOMDIST(H30-1,G30,0.5,TRUE)</f>
        <v>9.2142936440182455E-2</v>
      </c>
      <c r="O30" s="26">
        <v>0.6875</v>
      </c>
      <c r="P30" s="27">
        <v>10</v>
      </c>
      <c r="Q30" s="30">
        <v>0.68776371308016881</v>
      </c>
      <c r="R30" s="30">
        <v>0.6875</v>
      </c>
      <c r="S30" s="56"/>
      <c r="T30" s="56"/>
      <c r="U30" s="57"/>
    </row>
    <row r="31" spans="1:22" x14ac:dyDescent="0.25">
      <c r="A31" t="s">
        <v>318</v>
      </c>
      <c r="B31">
        <v>20</v>
      </c>
      <c r="C31">
        <v>10</v>
      </c>
      <c r="D31">
        <f t="shared" si="0"/>
        <v>0.5</v>
      </c>
      <c r="E31">
        <f t="shared" si="1"/>
        <v>0.58809852600097656</v>
      </c>
      <c r="F31" t="s">
        <v>293</v>
      </c>
      <c r="G31">
        <v>16</v>
      </c>
      <c r="H31">
        <v>11</v>
      </c>
      <c r="I31">
        <f>H31/G31</f>
        <v>0.6875</v>
      </c>
      <c r="J31">
        <f>1-BINOMDIST(H31-1,G31,0.5,TRUE)</f>
        <v>0.1050567626953125</v>
      </c>
      <c r="O31" s="26">
        <v>0.75</v>
      </c>
      <c r="P31" s="27">
        <v>25</v>
      </c>
      <c r="Q31" s="30">
        <v>0.7932489451476793</v>
      </c>
      <c r="R31" s="30">
        <v>0.75</v>
      </c>
    </row>
    <row r="32" spans="1:22" x14ac:dyDescent="0.25">
      <c r="A32" t="s">
        <v>318</v>
      </c>
      <c r="B32">
        <v>20</v>
      </c>
      <c r="C32">
        <v>10</v>
      </c>
      <c r="D32">
        <f t="shared" si="0"/>
        <v>0.5</v>
      </c>
      <c r="E32">
        <f t="shared" si="1"/>
        <v>0.58809852600097656</v>
      </c>
      <c r="F32" t="s">
        <v>295</v>
      </c>
      <c r="J32">
        <v>0.13081120514176478</v>
      </c>
      <c r="O32" s="26">
        <v>0.8125</v>
      </c>
      <c r="P32" s="27">
        <v>2</v>
      </c>
      <c r="Q32" s="30">
        <v>0.80168776371308015</v>
      </c>
      <c r="R32" s="30">
        <v>0.8125</v>
      </c>
    </row>
    <row r="33" spans="1:18" x14ac:dyDescent="0.25">
      <c r="A33" t="s">
        <v>318</v>
      </c>
      <c r="B33">
        <v>20</v>
      </c>
      <c r="C33">
        <v>10</v>
      </c>
      <c r="D33">
        <f t="shared" si="0"/>
        <v>0.5</v>
      </c>
      <c r="E33">
        <f t="shared" si="1"/>
        <v>0.58809852600097656</v>
      </c>
      <c r="F33" t="s">
        <v>318</v>
      </c>
      <c r="G33">
        <v>20</v>
      </c>
      <c r="H33">
        <v>13</v>
      </c>
      <c r="I33">
        <f t="shared" ref="I33:I41" si="6">H33/20</f>
        <v>0.65</v>
      </c>
      <c r="J33">
        <f t="shared" ref="J33:J54" si="7">1-BINOMDIST(H33-1,G33,0.5,TRUE)</f>
        <v>0.13158798217773449</v>
      </c>
      <c r="O33" s="26">
        <v>0.875</v>
      </c>
      <c r="P33" s="27">
        <v>19</v>
      </c>
      <c r="Q33" s="30">
        <v>0.88185654008438819</v>
      </c>
      <c r="R33" s="30">
        <v>0.875</v>
      </c>
    </row>
    <row r="34" spans="1:18" x14ac:dyDescent="0.25">
      <c r="A34" t="s">
        <v>318</v>
      </c>
      <c r="B34">
        <v>20</v>
      </c>
      <c r="C34">
        <v>10</v>
      </c>
      <c r="D34">
        <f t="shared" si="0"/>
        <v>0.5</v>
      </c>
      <c r="E34">
        <f t="shared" si="1"/>
        <v>0.58809852600097656</v>
      </c>
      <c r="F34" t="s">
        <v>318</v>
      </c>
      <c r="G34">
        <v>20</v>
      </c>
      <c r="H34">
        <v>13</v>
      </c>
      <c r="I34">
        <f t="shared" si="6"/>
        <v>0.65</v>
      </c>
      <c r="J34">
        <f t="shared" si="7"/>
        <v>0.13158798217773449</v>
      </c>
      <c r="O34" s="26">
        <v>0.9375</v>
      </c>
      <c r="P34" s="27">
        <v>8</v>
      </c>
      <c r="Q34" s="30">
        <v>0.91561181434599159</v>
      </c>
      <c r="R34" s="30">
        <v>0.9375</v>
      </c>
    </row>
    <row r="35" spans="1:18" x14ac:dyDescent="0.25">
      <c r="A35" t="s">
        <v>318</v>
      </c>
      <c r="B35">
        <v>20</v>
      </c>
      <c r="C35">
        <v>10</v>
      </c>
      <c r="D35">
        <f t="shared" si="0"/>
        <v>0.5</v>
      </c>
      <c r="E35">
        <f t="shared" si="1"/>
        <v>0.58809852600097656</v>
      </c>
      <c r="F35" t="s">
        <v>318</v>
      </c>
      <c r="G35">
        <v>20</v>
      </c>
      <c r="H35">
        <v>13</v>
      </c>
      <c r="I35">
        <f t="shared" si="6"/>
        <v>0.65</v>
      </c>
      <c r="J35">
        <f t="shared" si="7"/>
        <v>0.13158798217773449</v>
      </c>
      <c r="O35" s="26">
        <v>1</v>
      </c>
      <c r="P35" s="27">
        <v>20</v>
      </c>
      <c r="Q35" s="30">
        <v>1</v>
      </c>
      <c r="R35" s="30">
        <v>1</v>
      </c>
    </row>
    <row r="36" spans="1:18" ht="15.75" thickBot="1" x14ac:dyDescent="0.3">
      <c r="A36" t="s">
        <v>318</v>
      </c>
      <c r="B36">
        <v>20</v>
      </c>
      <c r="C36">
        <v>9</v>
      </c>
      <c r="D36">
        <f t="shared" si="0"/>
        <v>0.45</v>
      </c>
      <c r="E36">
        <f t="shared" si="1"/>
        <v>0.74827766418457031</v>
      </c>
      <c r="F36" t="s">
        <v>318</v>
      </c>
      <c r="G36">
        <v>20</v>
      </c>
      <c r="H36">
        <v>13</v>
      </c>
      <c r="I36">
        <f t="shared" si="6"/>
        <v>0.65</v>
      </c>
      <c r="J36">
        <f t="shared" si="7"/>
        <v>0.13158798217773449</v>
      </c>
      <c r="O36" s="56"/>
      <c r="P36" s="56"/>
      <c r="Q36" s="57"/>
      <c r="R36" s="57"/>
    </row>
    <row r="37" spans="1:18" x14ac:dyDescent="0.25">
      <c r="A37" t="s">
        <v>318</v>
      </c>
      <c r="B37">
        <v>20</v>
      </c>
      <c r="C37">
        <v>9</v>
      </c>
      <c r="D37">
        <f t="shared" si="0"/>
        <v>0.45</v>
      </c>
      <c r="E37">
        <f t="shared" si="1"/>
        <v>0.74827766418457031</v>
      </c>
      <c r="F37" t="s">
        <v>318</v>
      </c>
      <c r="G37">
        <v>20</v>
      </c>
      <c r="H37">
        <v>13</v>
      </c>
      <c r="I37">
        <f t="shared" si="6"/>
        <v>0.65</v>
      </c>
      <c r="J37">
        <f t="shared" si="7"/>
        <v>0.13158798217773449</v>
      </c>
    </row>
    <row r="38" spans="1:18" x14ac:dyDescent="0.25">
      <c r="A38" t="s">
        <v>318</v>
      </c>
      <c r="B38">
        <v>20</v>
      </c>
      <c r="C38">
        <v>9</v>
      </c>
      <c r="D38">
        <f t="shared" si="0"/>
        <v>0.45</v>
      </c>
      <c r="E38">
        <f t="shared" si="1"/>
        <v>0.74827766418457031</v>
      </c>
      <c r="F38" t="s">
        <v>294</v>
      </c>
      <c r="G38">
        <v>20</v>
      </c>
      <c r="H38">
        <v>13</v>
      </c>
      <c r="I38">
        <f t="shared" si="6"/>
        <v>0.65</v>
      </c>
      <c r="J38">
        <f t="shared" si="7"/>
        <v>0.13158798217773449</v>
      </c>
    </row>
    <row r="39" spans="1:18" x14ac:dyDescent="0.25">
      <c r="A39" t="s">
        <v>318</v>
      </c>
      <c r="B39">
        <v>20</v>
      </c>
      <c r="C39">
        <v>9</v>
      </c>
      <c r="D39">
        <f t="shared" si="0"/>
        <v>0.45</v>
      </c>
      <c r="E39">
        <f t="shared" si="1"/>
        <v>0.74827766418457031</v>
      </c>
      <c r="F39" t="s">
        <v>294</v>
      </c>
      <c r="G39">
        <v>20</v>
      </c>
      <c r="H39">
        <v>13</v>
      </c>
      <c r="I39">
        <f t="shared" si="6"/>
        <v>0.65</v>
      </c>
      <c r="J39">
        <f t="shared" si="7"/>
        <v>0.13158798217773449</v>
      </c>
    </row>
    <row r="40" spans="1:18" x14ac:dyDescent="0.25">
      <c r="A40" t="s">
        <v>318</v>
      </c>
      <c r="B40">
        <v>20</v>
      </c>
      <c r="C40">
        <v>9</v>
      </c>
      <c r="D40">
        <f t="shared" si="0"/>
        <v>0.45</v>
      </c>
      <c r="E40">
        <f t="shared" si="1"/>
        <v>0.74827766418457031</v>
      </c>
      <c r="F40" t="s">
        <v>294</v>
      </c>
      <c r="G40">
        <v>20</v>
      </c>
      <c r="H40">
        <v>13</v>
      </c>
      <c r="I40">
        <f t="shared" si="6"/>
        <v>0.65</v>
      </c>
      <c r="J40">
        <f t="shared" si="7"/>
        <v>0.13158798217773449</v>
      </c>
    </row>
    <row r="41" spans="1:18" x14ac:dyDescent="0.25">
      <c r="A41" t="s">
        <v>318</v>
      </c>
      <c r="B41">
        <v>20</v>
      </c>
      <c r="C41">
        <v>9</v>
      </c>
      <c r="D41">
        <f t="shared" si="0"/>
        <v>0.45</v>
      </c>
      <c r="E41">
        <f t="shared" si="1"/>
        <v>0.74827766418457031</v>
      </c>
      <c r="F41" t="s">
        <v>294</v>
      </c>
      <c r="G41">
        <v>20</v>
      </c>
      <c r="H41">
        <v>13</v>
      </c>
      <c r="I41">
        <f t="shared" si="6"/>
        <v>0.65</v>
      </c>
      <c r="J41">
        <f t="shared" si="7"/>
        <v>0.13158798217773449</v>
      </c>
    </row>
    <row r="42" spans="1:18" x14ac:dyDescent="0.25">
      <c r="A42" t="s">
        <v>318</v>
      </c>
      <c r="B42">
        <v>20</v>
      </c>
      <c r="C42">
        <v>9</v>
      </c>
      <c r="D42">
        <f t="shared" si="0"/>
        <v>0.45</v>
      </c>
      <c r="E42">
        <f t="shared" si="1"/>
        <v>0.74827766418457031</v>
      </c>
      <c r="F42" t="s">
        <v>298</v>
      </c>
      <c r="G42">
        <v>40</v>
      </c>
      <c r="H42">
        <v>24</v>
      </c>
      <c r="I42">
        <f>H42/G42</f>
        <v>0.6</v>
      </c>
      <c r="J42">
        <f t="shared" si="7"/>
        <v>0.13409362552738457</v>
      </c>
    </row>
    <row r="43" spans="1:18" x14ac:dyDescent="0.25">
      <c r="A43" t="s">
        <v>318</v>
      </c>
      <c r="B43">
        <v>20</v>
      </c>
      <c r="C43">
        <v>8</v>
      </c>
      <c r="D43">
        <f t="shared" si="0"/>
        <v>0.4</v>
      </c>
      <c r="E43">
        <f t="shared" si="1"/>
        <v>0.86841201782226551</v>
      </c>
      <c r="F43" t="s">
        <v>298</v>
      </c>
      <c r="G43">
        <v>40</v>
      </c>
      <c r="H43">
        <v>24</v>
      </c>
      <c r="I43">
        <f>H43/G43</f>
        <v>0.6</v>
      </c>
      <c r="J43">
        <f t="shared" si="7"/>
        <v>0.13409362552738457</v>
      </c>
    </row>
    <row r="44" spans="1:18" x14ac:dyDescent="0.25">
      <c r="A44" t="s">
        <v>318</v>
      </c>
      <c r="B44">
        <v>20</v>
      </c>
      <c r="C44">
        <v>8</v>
      </c>
      <c r="D44">
        <f t="shared" si="0"/>
        <v>0.4</v>
      </c>
      <c r="E44">
        <f t="shared" si="1"/>
        <v>0.86841201782226551</v>
      </c>
      <c r="F44" t="s">
        <v>298</v>
      </c>
      <c r="G44">
        <v>40</v>
      </c>
      <c r="H44">
        <v>24</v>
      </c>
      <c r="I44">
        <f>H44/G44</f>
        <v>0.6</v>
      </c>
      <c r="J44">
        <f t="shared" si="7"/>
        <v>0.13409362552738457</v>
      </c>
    </row>
    <row r="45" spans="1:18" x14ac:dyDescent="0.25">
      <c r="A45" t="s">
        <v>318</v>
      </c>
      <c r="B45">
        <v>20</v>
      </c>
      <c r="C45">
        <v>8</v>
      </c>
      <c r="D45">
        <f t="shared" si="0"/>
        <v>0.4</v>
      </c>
      <c r="E45">
        <f t="shared" si="1"/>
        <v>0.86841201782226551</v>
      </c>
      <c r="F45" t="s">
        <v>263</v>
      </c>
      <c r="G45">
        <v>8</v>
      </c>
      <c r="H45">
        <f>G45*I45</f>
        <v>6</v>
      </c>
      <c r="I45">
        <v>0.75</v>
      </c>
      <c r="J45">
        <f t="shared" si="7"/>
        <v>0.14453125</v>
      </c>
    </row>
    <row r="46" spans="1:18" x14ac:dyDescent="0.25">
      <c r="A46" t="s">
        <v>318</v>
      </c>
      <c r="B46">
        <v>20</v>
      </c>
      <c r="C46">
        <v>8</v>
      </c>
      <c r="D46">
        <f t="shared" si="0"/>
        <v>0.4</v>
      </c>
      <c r="E46">
        <f t="shared" si="1"/>
        <v>0.86841201782226551</v>
      </c>
      <c r="F46" t="s">
        <v>263</v>
      </c>
      <c r="G46">
        <v>8</v>
      </c>
      <c r="H46">
        <f>G46*I46</f>
        <v>6</v>
      </c>
      <c r="I46">
        <v>0.75</v>
      </c>
      <c r="J46">
        <f t="shared" si="7"/>
        <v>0.14453125</v>
      </c>
    </row>
    <row r="47" spans="1:18" x14ac:dyDescent="0.25">
      <c r="A47" t="s">
        <v>318</v>
      </c>
      <c r="B47">
        <v>20</v>
      </c>
      <c r="C47">
        <v>8</v>
      </c>
      <c r="D47">
        <f t="shared" si="0"/>
        <v>0.4</v>
      </c>
      <c r="E47">
        <f t="shared" si="1"/>
        <v>0.86841201782226551</v>
      </c>
      <c r="F47" t="s">
        <v>263</v>
      </c>
      <c r="G47">
        <v>8</v>
      </c>
      <c r="H47">
        <f>G47*I47</f>
        <v>6</v>
      </c>
      <c r="I47">
        <v>0.75</v>
      </c>
      <c r="J47">
        <f t="shared" si="7"/>
        <v>0.14453125</v>
      </c>
    </row>
    <row r="48" spans="1:18" x14ac:dyDescent="0.25">
      <c r="A48" t="s">
        <v>318</v>
      </c>
      <c r="B48">
        <v>20</v>
      </c>
      <c r="C48">
        <v>8</v>
      </c>
      <c r="D48">
        <f t="shared" si="0"/>
        <v>0.4</v>
      </c>
      <c r="E48">
        <f t="shared" si="1"/>
        <v>0.86841201782226551</v>
      </c>
      <c r="F48" t="s">
        <v>382</v>
      </c>
      <c r="G48">
        <v>120</v>
      </c>
      <c r="H48">
        <v>66</v>
      </c>
      <c r="I48">
        <f t="shared" ref="I48:I54" si="8">H48/G48</f>
        <v>0.55000000000000004</v>
      </c>
      <c r="J48">
        <f t="shared" si="7"/>
        <v>0.15765165041612894</v>
      </c>
    </row>
    <row r="49" spans="1:10" x14ac:dyDescent="0.25">
      <c r="A49" t="s">
        <v>318</v>
      </c>
      <c r="B49">
        <v>20</v>
      </c>
      <c r="C49">
        <v>8</v>
      </c>
      <c r="D49">
        <f t="shared" si="0"/>
        <v>0.4</v>
      </c>
      <c r="E49">
        <f t="shared" si="1"/>
        <v>0.86841201782226551</v>
      </c>
      <c r="F49" t="s">
        <v>296</v>
      </c>
      <c r="G49">
        <v>96</v>
      </c>
      <c r="H49">
        <v>53</v>
      </c>
      <c r="I49">
        <f t="shared" si="8"/>
        <v>0.55208333333333337</v>
      </c>
      <c r="J49">
        <f t="shared" si="7"/>
        <v>0.17919881609581312</v>
      </c>
    </row>
    <row r="50" spans="1:10" x14ac:dyDescent="0.25">
      <c r="A50" t="s">
        <v>318</v>
      </c>
      <c r="B50">
        <v>20</v>
      </c>
      <c r="C50">
        <v>8</v>
      </c>
      <c r="D50">
        <f t="shared" si="0"/>
        <v>0.4</v>
      </c>
      <c r="E50">
        <f t="shared" si="1"/>
        <v>0.86841201782226551</v>
      </c>
      <c r="F50" t="s">
        <v>382</v>
      </c>
      <c r="G50">
        <v>120</v>
      </c>
      <c r="H50">
        <v>65</v>
      </c>
      <c r="I50">
        <f t="shared" si="8"/>
        <v>0.54166666666666663</v>
      </c>
      <c r="J50">
        <f t="shared" si="7"/>
        <v>0.2057116101319687</v>
      </c>
    </row>
    <row r="51" spans="1:10" x14ac:dyDescent="0.25">
      <c r="A51" t="s">
        <v>318</v>
      </c>
      <c r="B51">
        <v>20</v>
      </c>
      <c r="C51">
        <v>7</v>
      </c>
      <c r="D51">
        <f t="shared" si="0"/>
        <v>0.35</v>
      </c>
      <c r="E51">
        <f t="shared" si="1"/>
        <v>0.94234085083007813</v>
      </c>
      <c r="F51" t="s">
        <v>298</v>
      </c>
      <c r="G51">
        <v>40</v>
      </c>
      <c r="H51">
        <v>23</v>
      </c>
      <c r="I51">
        <f t="shared" si="8"/>
        <v>0.57499999999999996</v>
      </c>
      <c r="J51">
        <f t="shared" si="7"/>
        <v>0.21479525392169319</v>
      </c>
    </row>
    <row r="52" spans="1:10" x14ac:dyDescent="0.25">
      <c r="A52" t="s">
        <v>318</v>
      </c>
      <c r="B52">
        <v>20</v>
      </c>
      <c r="C52">
        <v>6</v>
      </c>
      <c r="D52">
        <f t="shared" si="0"/>
        <v>0.3</v>
      </c>
      <c r="E52">
        <f t="shared" si="1"/>
        <v>0.97930526733398438</v>
      </c>
      <c r="F52" t="s">
        <v>296</v>
      </c>
      <c r="G52">
        <v>96</v>
      </c>
      <c r="H52">
        <v>52</v>
      </c>
      <c r="I52">
        <f t="shared" si="8"/>
        <v>0.54166666666666663</v>
      </c>
      <c r="J52">
        <f t="shared" si="7"/>
        <v>0.23757602499328623</v>
      </c>
    </row>
    <row r="53" spans="1:10" x14ac:dyDescent="0.25">
      <c r="A53" t="s">
        <v>318</v>
      </c>
      <c r="B53">
        <v>20</v>
      </c>
      <c r="C53">
        <v>6</v>
      </c>
      <c r="D53">
        <f t="shared" si="0"/>
        <v>0.3</v>
      </c>
      <c r="E53">
        <f t="shared" si="1"/>
        <v>0.97930526733398438</v>
      </c>
      <c r="F53" t="s">
        <v>296</v>
      </c>
      <c r="G53">
        <v>96</v>
      </c>
      <c r="H53">
        <v>52</v>
      </c>
      <c r="I53">
        <f t="shared" si="8"/>
        <v>0.54166666666666663</v>
      </c>
      <c r="J53">
        <f t="shared" si="7"/>
        <v>0.23757602499328623</v>
      </c>
    </row>
    <row r="54" spans="1:10" x14ac:dyDescent="0.25">
      <c r="A54" t="s">
        <v>318</v>
      </c>
      <c r="B54">
        <v>20</v>
      </c>
      <c r="C54">
        <v>6</v>
      </c>
      <c r="D54">
        <f t="shared" si="0"/>
        <v>0.3</v>
      </c>
      <c r="E54">
        <f t="shared" si="1"/>
        <v>0.97930526733398438</v>
      </c>
      <c r="F54" t="s">
        <v>293</v>
      </c>
      <c r="G54">
        <v>18</v>
      </c>
      <c r="H54">
        <v>11</v>
      </c>
      <c r="I54">
        <f t="shared" si="8"/>
        <v>0.61111111111111116</v>
      </c>
      <c r="J54">
        <f t="shared" si="7"/>
        <v>0.2403411865234375</v>
      </c>
    </row>
    <row r="55" spans="1:10" x14ac:dyDescent="0.25">
      <c r="A55" t="s">
        <v>292</v>
      </c>
      <c r="B55">
        <v>20</v>
      </c>
      <c r="C55">
        <v>14</v>
      </c>
      <c r="D55">
        <f t="shared" ref="D55:D93" si="9">C55/20</f>
        <v>0.7</v>
      </c>
      <c r="E55">
        <f t="shared" ref="E55:E94" si="10">1-BINOMDIST(C55-1,B55,0.5,TRUE)</f>
        <v>5.7659149169921875E-2</v>
      </c>
      <c r="F55" t="s">
        <v>295</v>
      </c>
      <c r="J55">
        <v>0.25131887738385578</v>
      </c>
    </row>
    <row r="56" spans="1:10" x14ac:dyDescent="0.25">
      <c r="A56" t="s">
        <v>292</v>
      </c>
      <c r="B56">
        <v>20</v>
      </c>
      <c r="C56">
        <v>12</v>
      </c>
      <c r="D56">
        <f t="shared" si="9"/>
        <v>0.6</v>
      </c>
      <c r="E56">
        <f t="shared" si="10"/>
        <v>0.25172233581542969</v>
      </c>
      <c r="F56" t="s">
        <v>295</v>
      </c>
      <c r="J56">
        <v>0.25160090649035494</v>
      </c>
    </row>
    <row r="57" spans="1:10" x14ac:dyDescent="0.25">
      <c r="A57" t="s">
        <v>292</v>
      </c>
      <c r="B57">
        <v>20</v>
      </c>
      <c r="C57">
        <v>12</v>
      </c>
      <c r="D57">
        <f t="shared" si="9"/>
        <v>0.6</v>
      </c>
      <c r="E57">
        <f t="shared" si="10"/>
        <v>0.25172233581542969</v>
      </c>
      <c r="F57" t="s">
        <v>295</v>
      </c>
      <c r="J57">
        <v>0.25160090649035494</v>
      </c>
    </row>
    <row r="58" spans="1:10" x14ac:dyDescent="0.25">
      <c r="A58" t="s">
        <v>292</v>
      </c>
      <c r="B58">
        <v>20</v>
      </c>
      <c r="C58">
        <v>12</v>
      </c>
      <c r="D58">
        <f t="shared" si="9"/>
        <v>0.6</v>
      </c>
      <c r="E58">
        <f t="shared" si="10"/>
        <v>0.25172233581542969</v>
      </c>
      <c r="F58" t="s">
        <v>295</v>
      </c>
      <c r="J58">
        <v>0.25160090649035494</v>
      </c>
    </row>
    <row r="59" spans="1:10" x14ac:dyDescent="0.25">
      <c r="A59" t="s">
        <v>292</v>
      </c>
      <c r="B59">
        <v>20</v>
      </c>
      <c r="C59">
        <v>12</v>
      </c>
      <c r="D59">
        <f t="shared" si="9"/>
        <v>0.6</v>
      </c>
      <c r="E59">
        <f t="shared" si="10"/>
        <v>0.25172233581542969</v>
      </c>
      <c r="F59" t="s">
        <v>318</v>
      </c>
      <c r="G59">
        <v>20</v>
      </c>
      <c r="H59">
        <v>12</v>
      </c>
      <c r="I59">
        <f t="shared" ref="I59:I78" si="11">H59/20</f>
        <v>0.6</v>
      </c>
      <c r="J59">
        <f t="shared" ref="J59:J79" si="12">1-BINOMDIST(H59-1,G59,0.5,TRUE)</f>
        <v>0.25172233581542969</v>
      </c>
    </row>
    <row r="60" spans="1:10" x14ac:dyDescent="0.25">
      <c r="A60" t="s">
        <v>292</v>
      </c>
      <c r="B60">
        <v>20</v>
      </c>
      <c r="C60">
        <v>12</v>
      </c>
      <c r="D60">
        <f t="shared" si="9"/>
        <v>0.6</v>
      </c>
      <c r="E60">
        <f t="shared" si="10"/>
        <v>0.25172233581542969</v>
      </c>
      <c r="F60" t="s">
        <v>318</v>
      </c>
      <c r="G60">
        <v>20</v>
      </c>
      <c r="H60">
        <v>12</v>
      </c>
      <c r="I60">
        <f t="shared" si="11"/>
        <v>0.6</v>
      </c>
      <c r="J60">
        <f t="shared" si="12"/>
        <v>0.25172233581542969</v>
      </c>
    </row>
    <row r="61" spans="1:10" x14ac:dyDescent="0.25">
      <c r="A61" t="s">
        <v>292</v>
      </c>
      <c r="B61">
        <v>20</v>
      </c>
      <c r="C61">
        <v>12</v>
      </c>
      <c r="D61">
        <f t="shared" si="9"/>
        <v>0.6</v>
      </c>
      <c r="E61">
        <f t="shared" si="10"/>
        <v>0.25172233581542969</v>
      </c>
      <c r="F61" t="s">
        <v>318</v>
      </c>
      <c r="G61">
        <v>20</v>
      </c>
      <c r="H61">
        <v>12</v>
      </c>
      <c r="I61">
        <f t="shared" si="11"/>
        <v>0.6</v>
      </c>
      <c r="J61">
        <f t="shared" si="12"/>
        <v>0.25172233581542969</v>
      </c>
    </row>
    <row r="62" spans="1:10" x14ac:dyDescent="0.25">
      <c r="A62" t="s">
        <v>292</v>
      </c>
      <c r="B62">
        <v>20</v>
      </c>
      <c r="C62">
        <v>11</v>
      </c>
      <c r="D62">
        <f t="shared" si="9"/>
        <v>0.55000000000000004</v>
      </c>
      <c r="E62" s="55">
        <f t="shared" si="10"/>
        <v>0.41190147399902344</v>
      </c>
      <c r="F62" t="s">
        <v>318</v>
      </c>
      <c r="G62">
        <v>20</v>
      </c>
      <c r="H62">
        <v>12</v>
      </c>
      <c r="I62">
        <f t="shared" si="11"/>
        <v>0.6</v>
      </c>
      <c r="J62">
        <f t="shared" si="12"/>
        <v>0.25172233581542969</v>
      </c>
    </row>
    <row r="63" spans="1:10" x14ac:dyDescent="0.25">
      <c r="A63" t="s">
        <v>292</v>
      </c>
      <c r="B63">
        <v>20</v>
      </c>
      <c r="C63">
        <v>11</v>
      </c>
      <c r="D63">
        <f t="shared" si="9"/>
        <v>0.55000000000000004</v>
      </c>
      <c r="E63" s="55">
        <f t="shared" si="10"/>
        <v>0.41190147399902344</v>
      </c>
      <c r="F63" t="s">
        <v>318</v>
      </c>
      <c r="G63">
        <v>20</v>
      </c>
      <c r="H63">
        <v>12</v>
      </c>
      <c r="I63">
        <f t="shared" si="11"/>
        <v>0.6</v>
      </c>
      <c r="J63">
        <f t="shared" si="12"/>
        <v>0.25172233581542969</v>
      </c>
    </row>
    <row r="64" spans="1:10" x14ac:dyDescent="0.25">
      <c r="A64" t="s">
        <v>292</v>
      </c>
      <c r="B64">
        <v>20</v>
      </c>
      <c r="C64">
        <v>11</v>
      </c>
      <c r="D64">
        <f t="shared" si="9"/>
        <v>0.55000000000000004</v>
      </c>
      <c r="E64" s="55">
        <f t="shared" si="10"/>
        <v>0.41190147399902344</v>
      </c>
      <c r="F64" t="s">
        <v>318</v>
      </c>
      <c r="G64">
        <v>20</v>
      </c>
      <c r="H64">
        <v>12</v>
      </c>
      <c r="I64">
        <f t="shared" si="11"/>
        <v>0.6</v>
      </c>
      <c r="J64">
        <f t="shared" si="12"/>
        <v>0.25172233581542969</v>
      </c>
    </row>
    <row r="65" spans="1:10" x14ac:dyDescent="0.25">
      <c r="A65" t="s">
        <v>292</v>
      </c>
      <c r="B65">
        <v>20</v>
      </c>
      <c r="C65">
        <v>11</v>
      </c>
      <c r="D65">
        <f t="shared" si="9"/>
        <v>0.55000000000000004</v>
      </c>
      <c r="E65" s="55">
        <f t="shared" si="10"/>
        <v>0.41190147399902344</v>
      </c>
      <c r="F65" t="s">
        <v>318</v>
      </c>
      <c r="G65">
        <v>20</v>
      </c>
      <c r="H65">
        <v>12</v>
      </c>
      <c r="I65">
        <f t="shared" si="11"/>
        <v>0.6</v>
      </c>
      <c r="J65">
        <f t="shared" si="12"/>
        <v>0.25172233581542969</v>
      </c>
    </row>
    <row r="66" spans="1:10" x14ac:dyDescent="0.25">
      <c r="A66" t="s">
        <v>292</v>
      </c>
      <c r="B66">
        <v>20</v>
      </c>
      <c r="C66">
        <v>11</v>
      </c>
      <c r="D66">
        <f t="shared" si="9"/>
        <v>0.55000000000000004</v>
      </c>
      <c r="E66" s="55">
        <f t="shared" si="10"/>
        <v>0.41190147399902344</v>
      </c>
      <c r="F66" t="s">
        <v>318</v>
      </c>
      <c r="G66">
        <v>20</v>
      </c>
      <c r="H66">
        <v>12</v>
      </c>
      <c r="I66">
        <f t="shared" si="11"/>
        <v>0.6</v>
      </c>
      <c r="J66">
        <f t="shared" si="12"/>
        <v>0.25172233581542969</v>
      </c>
    </row>
    <row r="67" spans="1:10" x14ac:dyDescent="0.25">
      <c r="A67" t="s">
        <v>292</v>
      </c>
      <c r="B67">
        <v>20</v>
      </c>
      <c r="C67">
        <v>11</v>
      </c>
      <c r="D67">
        <f t="shared" si="9"/>
        <v>0.55000000000000004</v>
      </c>
      <c r="E67" s="55">
        <f t="shared" si="10"/>
        <v>0.41190147399902344</v>
      </c>
      <c r="F67" t="s">
        <v>292</v>
      </c>
      <c r="G67">
        <v>20</v>
      </c>
      <c r="H67">
        <v>12</v>
      </c>
      <c r="I67">
        <f t="shared" si="11"/>
        <v>0.6</v>
      </c>
      <c r="J67">
        <f t="shared" si="12"/>
        <v>0.25172233581542969</v>
      </c>
    </row>
    <row r="68" spans="1:10" x14ac:dyDescent="0.25">
      <c r="A68" t="s">
        <v>292</v>
      </c>
      <c r="B68">
        <v>20</v>
      </c>
      <c r="C68">
        <v>11</v>
      </c>
      <c r="D68">
        <f t="shared" si="9"/>
        <v>0.55000000000000004</v>
      </c>
      <c r="E68" s="55">
        <f t="shared" si="10"/>
        <v>0.41190147399902344</v>
      </c>
      <c r="F68" t="s">
        <v>292</v>
      </c>
      <c r="G68">
        <v>20</v>
      </c>
      <c r="H68">
        <v>12</v>
      </c>
      <c r="I68">
        <f t="shared" si="11"/>
        <v>0.6</v>
      </c>
      <c r="J68">
        <f t="shared" si="12"/>
        <v>0.25172233581542969</v>
      </c>
    </row>
    <row r="69" spans="1:10" x14ac:dyDescent="0.25">
      <c r="A69" t="s">
        <v>292</v>
      </c>
      <c r="B69">
        <v>20</v>
      </c>
      <c r="C69">
        <v>11</v>
      </c>
      <c r="D69">
        <f t="shared" si="9"/>
        <v>0.55000000000000004</v>
      </c>
      <c r="E69" s="55">
        <f t="shared" si="10"/>
        <v>0.41190147399902344</v>
      </c>
      <c r="F69" t="s">
        <v>292</v>
      </c>
      <c r="G69">
        <v>20</v>
      </c>
      <c r="H69">
        <v>12</v>
      </c>
      <c r="I69">
        <f t="shared" si="11"/>
        <v>0.6</v>
      </c>
      <c r="J69">
        <f t="shared" si="12"/>
        <v>0.25172233581542969</v>
      </c>
    </row>
    <row r="70" spans="1:10" x14ac:dyDescent="0.25">
      <c r="A70" t="s">
        <v>292</v>
      </c>
      <c r="B70">
        <v>20</v>
      </c>
      <c r="C70">
        <v>11</v>
      </c>
      <c r="D70">
        <f t="shared" si="9"/>
        <v>0.55000000000000004</v>
      </c>
      <c r="E70" s="55">
        <f t="shared" si="10"/>
        <v>0.41190147399902344</v>
      </c>
      <c r="F70" t="s">
        <v>292</v>
      </c>
      <c r="G70">
        <v>20</v>
      </c>
      <c r="H70">
        <v>12</v>
      </c>
      <c r="I70">
        <f t="shared" si="11"/>
        <v>0.6</v>
      </c>
      <c r="J70">
        <f t="shared" si="12"/>
        <v>0.25172233581542969</v>
      </c>
    </row>
    <row r="71" spans="1:10" x14ac:dyDescent="0.25">
      <c r="A71" t="s">
        <v>292</v>
      </c>
      <c r="B71">
        <v>20</v>
      </c>
      <c r="C71">
        <v>11</v>
      </c>
      <c r="D71">
        <f t="shared" si="9"/>
        <v>0.55000000000000004</v>
      </c>
      <c r="E71" s="55">
        <f t="shared" si="10"/>
        <v>0.41190147399902344</v>
      </c>
      <c r="F71" t="s">
        <v>292</v>
      </c>
      <c r="G71">
        <v>20</v>
      </c>
      <c r="H71">
        <v>12</v>
      </c>
      <c r="I71">
        <f t="shared" si="11"/>
        <v>0.6</v>
      </c>
      <c r="J71">
        <f t="shared" si="12"/>
        <v>0.25172233581542969</v>
      </c>
    </row>
    <row r="72" spans="1:10" x14ac:dyDescent="0.25">
      <c r="A72" t="s">
        <v>292</v>
      </c>
      <c r="B72">
        <v>20</v>
      </c>
      <c r="C72">
        <v>10</v>
      </c>
      <c r="D72">
        <f t="shared" si="9"/>
        <v>0.5</v>
      </c>
      <c r="E72">
        <f t="shared" si="10"/>
        <v>0.58809852600097656</v>
      </c>
      <c r="F72" t="s">
        <v>292</v>
      </c>
      <c r="G72">
        <v>20</v>
      </c>
      <c r="H72">
        <v>12</v>
      </c>
      <c r="I72">
        <f t="shared" si="11"/>
        <v>0.6</v>
      </c>
      <c r="J72">
        <f t="shared" si="12"/>
        <v>0.25172233581542969</v>
      </c>
    </row>
    <row r="73" spans="1:10" x14ac:dyDescent="0.25">
      <c r="A73" t="s">
        <v>292</v>
      </c>
      <c r="B73">
        <v>20</v>
      </c>
      <c r="C73">
        <v>10</v>
      </c>
      <c r="D73">
        <f t="shared" si="9"/>
        <v>0.5</v>
      </c>
      <c r="E73">
        <f t="shared" si="10"/>
        <v>0.58809852600097656</v>
      </c>
      <c r="F73" t="s">
        <v>294</v>
      </c>
      <c r="G73">
        <v>20</v>
      </c>
      <c r="H73">
        <v>12</v>
      </c>
      <c r="I73">
        <f t="shared" si="11"/>
        <v>0.6</v>
      </c>
      <c r="J73">
        <f t="shared" si="12"/>
        <v>0.25172233581542969</v>
      </c>
    </row>
    <row r="74" spans="1:10" x14ac:dyDescent="0.25">
      <c r="A74" t="s">
        <v>292</v>
      </c>
      <c r="B74">
        <v>20</v>
      </c>
      <c r="C74">
        <v>10</v>
      </c>
      <c r="D74">
        <f t="shared" si="9"/>
        <v>0.5</v>
      </c>
      <c r="E74">
        <f t="shared" si="10"/>
        <v>0.58809852600097656</v>
      </c>
      <c r="F74" t="s">
        <v>294</v>
      </c>
      <c r="G74">
        <v>20</v>
      </c>
      <c r="H74">
        <v>12</v>
      </c>
      <c r="I74">
        <f t="shared" si="11"/>
        <v>0.6</v>
      </c>
      <c r="J74">
        <f t="shared" si="12"/>
        <v>0.25172233581542969</v>
      </c>
    </row>
    <row r="75" spans="1:10" x14ac:dyDescent="0.25">
      <c r="A75" t="s">
        <v>292</v>
      </c>
      <c r="B75">
        <v>20</v>
      </c>
      <c r="C75">
        <v>10</v>
      </c>
      <c r="D75">
        <f t="shared" si="9"/>
        <v>0.5</v>
      </c>
      <c r="E75">
        <f t="shared" si="10"/>
        <v>0.58809852600097656</v>
      </c>
      <c r="F75" t="s">
        <v>294</v>
      </c>
      <c r="G75">
        <v>20</v>
      </c>
      <c r="H75">
        <v>12</v>
      </c>
      <c r="I75">
        <f t="shared" si="11"/>
        <v>0.6</v>
      </c>
      <c r="J75">
        <f t="shared" si="12"/>
        <v>0.25172233581542969</v>
      </c>
    </row>
    <row r="76" spans="1:10" x14ac:dyDescent="0.25">
      <c r="A76" t="s">
        <v>292</v>
      </c>
      <c r="B76">
        <v>20</v>
      </c>
      <c r="C76">
        <v>9</v>
      </c>
      <c r="D76">
        <f t="shared" si="9"/>
        <v>0.45</v>
      </c>
      <c r="E76">
        <f t="shared" si="10"/>
        <v>0.74827766418457031</v>
      </c>
      <c r="F76" t="s">
        <v>294</v>
      </c>
      <c r="G76">
        <v>20</v>
      </c>
      <c r="H76">
        <v>12</v>
      </c>
      <c r="I76">
        <f t="shared" si="11"/>
        <v>0.6</v>
      </c>
      <c r="J76">
        <f t="shared" si="12"/>
        <v>0.25172233581542969</v>
      </c>
    </row>
    <row r="77" spans="1:10" x14ac:dyDescent="0.25">
      <c r="A77" t="s">
        <v>292</v>
      </c>
      <c r="B77">
        <v>20</v>
      </c>
      <c r="C77">
        <v>9</v>
      </c>
      <c r="D77">
        <f t="shared" si="9"/>
        <v>0.45</v>
      </c>
      <c r="E77">
        <f t="shared" si="10"/>
        <v>0.74827766418457031</v>
      </c>
      <c r="F77" t="s">
        <v>294</v>
      </c>
      <c r="G77">
        <v>20</v>
      </c>
      <c r="H77">
        <v>12</v>
      </c>
      <c r="I77">
        <f t="shared" si="11"/>
        <v>0.6</v>
      </c>
      <c r="J77">
        <f t="shared" si="12"/>
        <v>0.25172233581542969</v>
      </c>
    </row>
    <row r="78" spans="1:10" x14ac:dyDescent="0.25">
      <c r="A78" t="s">
        <v>292</v>
      </c>
      <c r="B78">
        <v>20</v>
      </c>
      <c r="C78">
        <v>9</v>
      </c>
      <c r="D78">
        <f t="shared" si="9"/>
        <v>0.45</v>
      </c>
      <c r="E78">
        <f t="shared" si="10"/>
        <v>0.74827766418457031</v>
      </c>
      <c r="F78" t="s">
        <v>294</v>
      </c>
      <c r="G78">
        <v>20</v>
      </c>
      <c r="H78">
        <v>12</v>
      </c>
      <c r="I78">
        <f t="shared" si="11"/>
        <v>0.6</v>
      </c>
      <c r="J78">
        <f t="shared" si="12"/>
        <v>0.25172233581542969</v>
      </c>
    </row>
    <row r="79" spans="1:10" x14ac:dyDescent="0.25">
      <c r="A79" t="s">
        <v>292</v>
      </c>
      <c r="B79">
        <v>20</v>
      </c>
      <c r="C79">
        <v>9</v>
      </c>
      <c r="D79">
        <f t="shared" si="9"/>
        <v>0.45</v>
      </c>
      <c r="E79">
        <f t="shared" si="10"/>
        <v>0.74827766418457031</v>
      </c>
      <c r="F79" t="s">
        <v>298</v>
      </c>
      <c r="G79">
        <v>39</v>
      </c>
      <c r="H79">
        <v>22</v>
      </c>
      <c r="I79">
        <f>H79/G79</f>
        <v>0.5641025641025641</v>
      </c>
      <c r="J79">
        <f t="shared" si="12"/>
        <v>0.26119869024842046</v>
      </c>
    </row>
    <row r="80" spans="1:10" x14ac:dyDescent="0.25">
      <c r="A80" t="s">
        <v>292</v>
      </c>
      <c r="B80">
        <v>20</v>
      </c>
      <c r="C80">
        <v>9</v>
      </c>
      <c r="D80">
        <f t="shared" si="9"/>
        <v>0.45</v>
      </c>
      <c r="E80">
        <f t="shared" si="10"/>
        <v>0.74827766418457031</v>
      </c>
      <c r="F80" t="s">
        <v>295</v>
      </c>
      <c r="J80">
        <v>0.26335353598166344</v>
      </c>
    </row>
    <row r="81" spans="1:10" x14ac:dyDescent="0.25">
      <c r="A81" t="s">
        <v>292</v>
      </c>
      <c r="B81">
        <v>20</v>
      </c>
      <c r="C81">
        <v>9</v>
      </c>
      <c r="D81">
        <f t="shared" si="9"/>
        <v>0.45</v>
      </c>
      <c r="E81">
        <f t="shared" si="10"/>
        <v>0.74827766418457031</v>
      </c>
      <c r="F81" t="s">
        <v>295</v>
      </c>
      <c r="J81">
        <v>0.26335353598166344</v>
      </c>
    </row>
    <row r="82" spans="1:10" x14ac:dyDescent="0.25">
      <c r="A82" t="s">
        <v>292</v>
      </c>
      <c r="B82">
        <v>20</v>
      </c>
      <c r="C82">
        <v>9</v>
      </c>
      <c r="D82">
        <f t="shared" si="9"/>
        <v>0.45</v>
      </c>
      <c r="E82">
        <f t="shared" si="10"/>
        <v>0.74827766418457031</v>
      </c>
      <c r="F82" t="s">
        <v>298</v>
      </c>
      <c r="G82">
        <v>40</v>
      </c>
      <c r="H82">
        <v>22</v>
      </c>
      <c r="I82">
        <f t="shared" ref="I82:I87" si="13">H82/G82</f>
        <v>0.55000000000000004</v>
      </c>
      <c r="J82">
        <f t="shared" ref="J82:J122" si="14">1-BINOMDIST(H82-1,G82,0.5,TRUE)</f>
        <v>0.3179140013144206</v>
      </c>
    </row>
    <row r="83" spans="1:10" x14ac:dyDescent="0.25">
      <c r="A83" t="s">
        <v>292</v>
      </c>
      <c r="B83">
        <v>20</v>
      </c>
      <c r="C83">
        <v>9</v>
      </c>
      <c r="D83">
        <f t="shared" si="9"/>
        <v>0.45</v>
      </c>
      <c r="E83">
        <f t="shared" si="10"/>
        <v>0.74827766418457031</v>
      </c>
      <c r="F83" t="s">
        <v>298</v>
      </c>
      <c r="G83">
        <v>40</v>
      </c>
      <c r="H83">
        <v>22</v>
      </c>
      <c r="I83">
        <f t="shared" si="13"/>
        <v>0.55000000000000004</v>
      </c>
      <c r="J83">
        <f t="shared" si="14"/>
        <v>0.3179140013144206</v>
      </c>
    </row>
    <row r="84" spans="1:10" x14ac:dyDescent="0.25">
      <c r="A84" t="s">
        <v>292</v>
      </c>
      <c r="B84">
        <v>20</v>
      </c>
      <c r="C84">
        <v>9</v>
      </c>
      <c r="D84">
        <f t="shared" si="9"/>
        <v>0.45</v>
      </c>
      <c r="E84">
        <f t="shared" si="10"/>
        <v>0.74827766418457031</v>
      </c>
      <c r="F84" t="s">
        <v>298</v>
      </c>
      <c r="G84">
        <v>40</v>
      </c>
      <c r="H84">
        <v>22</v>
      </c>
      <c r="I84">
        <f t="shared" si="13"/>
        <v>0.55000000000000004</v>
      </c>
      <c r="J84">
        <f t="shared" si="14"/>
        <v>0.3179140013144206</v>
      </c>
    </row>
    <row r="85" spans="1:10" x14ac:dyDescent="0.25">
      <c r="A85" t="s">
        <v>292</v>
      </c>
      <c r="B85">
        <v>20</v>
      </c>
      <c r="C85">
        <v>9</v>
      </c>
      <c r="D85">
        <f t="shared" si="9"/>
        <v>0.45</v>
      </c>
      <c r="E85">
        <f t="shared" si="10"/>
        <v>0.74827766418457031</v>
      </c>
      <c r="F85" t="s">
        <v>297</v>
      </c>
      <c r="G85">
        <v>144</v>
      </c>
      <c r="H85">
        <v>75</v>
      </c>
      <c r="I85">
        <f t="shared" si="13"/>
        <v>0.52083333333333337</v>
      </c>
      <c r="J85">
        <f t="shared" si="14"/>
        <v>0.33853489718341634</v>
      </c>
    </row>
    <row r="86" spans="1:10" x14ac:dyDescent="0.25">
      <c r="A86" t="s">
        <v>292</v>
      </c>
      <c r="B86">
        <v>20</v>
      </c>
      <c r="C86">
        <v>9</v>
      </c>
      <c r="D86">
        <f t="shared" si="9"/>
        <v>0.45</v>
      </c>
      <c r="E86">
        <f t="shared" si="10"/>
        <v>0.74827766418457031</v>
      </c>
      <c r="F86" t="s">
        <v>297</v>
      </c>
      <c r="G86">
        <v>144</v>
      </c>
      <c r="H86">
        <v>75</v>
      </c>
      <c r="I86">
        <f t="shared" si="13"/>
        <v>0.52083333333333337</v>
      </c>
      <c r="J86">
        <f t="shared" si="14"/>
        <v>0.33853489718341634</v>
      </c>
    </row>
    <row r="87" spans="1:10" x14ac:dyDescent="0.25">
      <c r="A87" t="s">
        <v>292</v>
      </c>
      <c r="B87">
        <v>20</v>
      </c>
      <c r="C87">
        <v>8</v>
      </c>
      <c r="D87">
        <f t="shared" si="9"/>
        <v>0.4</v>
      </c>
      <c r="E87">
        <f t="shared" si="10"/>
        <v>0.86841201782226551</v>
      </c>
      <c r="F87" t="s">
        <v>221</v>
      </c>
      <c r="G87">
        <v>6</v>
      </c>
      <c r="H87">
        <v>4</v>
      </c>
      <c r="I87">
        <f t="shared" si="13"/>
        <v>0.66666666666666663</v>
      </c>
      <c r="J87">
        <f t="shared" si="14"/>
        <v>0.34375</v>
      </c>
    </row>
    <row r="88" spans="1:10" x14ac:dyDescent="0.25">
      <c r="A88" t="s">
        <v>292</v>
      </c>
      <c r="B88">
        <v>20</v>
      </c>
      <c r="C88">
        <v>8</v>
      </c>
      <c r="D88">
        <f t="shared" si="9"/>
        <v>0.4</v>
      </c>
      <c r="E88">
        <f t="shared" si="10"/>
        <v>0.86841201782226551</v>
      </c>
      <c r="F88" t="s">
        <v>263</v>
      </c>
      <c r="G88">
        <v>8</v>
      </c>
      <c r="H88">
        <f>G88*I88</f>
        <v>5</v>
      </c>
      <c r="I88">
        <v>0.625</v>
      </c>
      <c r="J88">
        <f t="shared" si="14"/>
        <v>0.36328125</v>
      </c>
    </row>
    <row r="89" spans="1:10" x14ac:dyDescent="0.25">
      <c r="A89" t="s">
        <v>292</v>
      </c>
      <c r="B89">
        <v>20</v>
      </c>
      <c r="C89">
        <v>7</v>
      </c>
      <c r="D89">
        <f t="shared" si="9"/>
        <v>0.35</v>
      </c>
      <c r="E89">
        <f t="shared" si="10"/>
        <v>0.94234085083007813</v>
      </c>
      <c r="F89" t="s">
        <v>263</v>
      </c>
      <c r="G89">
        <v>8</v>
      </c>
      <c r="H89">
        <f>G89*I89</f>
        <v>5</v>
      </c>
      <c r="I89">
        <v>0.625</v>
      </c>
      <c r="J89">
        <f t="shared" si="14"/>
        <v>0.36328125</v>
      </c>
    </row>
    <row r="90" spans="1:10" x14ac:dyDescent="0.25">
      <c r="A90" t="s">
        <v>292</v>
      </c>
      <c r="B90">
        <v>20</v>
      </c>
      <c r="C90">
        <v>7</v>
      </c>
      <c r="D90">
        <f t="shared" si="9"/>
        <v>0.35</v>
      </c>
      <c r="E90">
        <f t="shared" si="10"/>
        <v>0.94234085083007813</v>
      </c>
      <c r="F90" t="s">
        <v>263</v>
      </c>
      <c r="G90">
        <v>8</v>
      </c>
      <c r="H90">
        <f>G90*I90</f>
        <v>5</v>
      </c>
      <c r="I90">
        <v>0.625</v>
      </c>
      <c r="J90">
        <f t="shared" si="14"/>
        <v>0.36328125</v>
      </c>
    </row>
    <row r="91" spans="1:10" x14ac:dyDescent="0.25">
      <c r="A91" t="s">
        <v>292</v>
      </c>
      <c r="B91">
        <v>20</v>
      </c>
      <c r="C91">
        <v>7</v>
      </c>
      <c r="D91">
        <f t="shared" si="9"/>
        <v>0.35</v>
      </c>
      <c r="E91">
        <f t="shared" si="10"/>
        <v>0.94234085083007813</v>
      </c>
      <c r="F91" t="s">
        <v>298</v>
      </c>
      <c r="G91">
        <v>35</v>
      </c>
      <c r="H91">
        <v>19</v>
      </c>
      <c r="I91">
        <f>H91/G91</f>
        <v>0.54285714285714282</v>
      </c>
      <c r="J91">
        <f t="shared" si="14"/>
        <v>0.36793940042844042</v>
      </c>
    </row>
    <row r="92" spans="1:10" x14ac:dyDescent="0.25">
      <c r="A92" t="s">
        <v>292</v>
      </c>
      <c r="B92">
        <v>20</v>
      </c>
      <c r="C92">
        <v>7</v>
      </c>
      <c r="D92">
        <f t="shared" si="9"/>
        <v>0.35</v>
      </c>
      <c r="E92">
        <f t="shared" si="10"/>
        <v>0.94234085083007813</v>
      </c>
      <c r="F92" t="s">
        <v>296</v>
      </c>
      <c r="G92">
        <v>96</v>
      </c>
      <c r="H92">
        <v>50</v>
      </c>
      <c r="I92">
        <f>H92/G92</f>
        <v>0.52083333333333337</v>
      </c>
      <c r="J92">
        <f t="shared" si="14"/>
        <v>0.37982464416181438</v>
      </c>
    </row>
    <row r="93" spans="1:10" x14ac:dyDescent="0.25">
      <c r="A93" t="s">
        <v>292</v>
      </c>
      <c r="B93">
        <v>20</v>
      </c>
      <c r="C93">
        <v>7</v>
      </c>
      <c r="D93">
        <f t="shared" si="9"/>
        <v>0.35</v>
      </c>
      <c r="E93">
        <f t="shared" si="10"/>
        <v>0.94234085083007813</v>
      </c>
      <c r="F93" t="s">
        <v>318</v>
      </c>
      <c r="G93">
        <v>20</v>
      </c>
      <c r="H93">
        <v>11</v>
      </c>
      <c r="I93">
        <f t="shared" ref="I93:I108" si="15">H93/20</f>
        <v>0.55000000000000004</v>
      </c>
      <c r="J93">
        <f t="shared" si="14"/>
        <v>0.41190147399902344</v>
      </c>
    </row>
    <row r="94" spans="1:10" x14ac:dyDescent="0.25">
      <c r="A94" t="s">
        <v>292</v>
      </c>
      <c r="B94">
        <v>20</v>
      </c>
      <c r="C94">
        <v>6</v>
      </c>
      <c r="D94">
        <f>C94/B94</f>
        <v>0.3</v>
      </c>
      <c r="E94">
        <f t="shared" si="10"/>
        <v>0.97930526733398438</v>
      </c>
      <c r="F94" t="s">
        <v>318</v>
      </c>
      <c r="G94">
        <v>20</v>
      </c>
      <c r="H94">
        <v>11</v>
      </c>
      <c r="I94">
        <f t="shared" si="15"/>
        <v>0.55000000000000004</v>
      </c>
      <c r="J94">
        <f t="shared" si="14"/>
        <v>0.41190147399902344</v>
      </c>
    </row>
    <row r="95" spans="1:10" x14ac:dyDescent="0.25">
      <c r="A95" t="s">
        <v>295</v>
      </c>
      <c r="E95" s="10">
        <v>4.2542815764387329E-5</v>
      </c>
      <c r="F95" t="s">
        <v>318</v>
      </c>
      <c r="G95">
        <v>20</v>
      </c>
      <c r="H95">
        <v>11</v>
      </c>
      <c r="I95">
        <f t="shared" si="15"/>
        <v>0.55000000000000004</v>
      </c>
      <c r="J95">
        <f t="shared" si="14"/>
        <v>0.41190147399902344</v>
      </c>
    </row>
    <row r="96" spans="1:10" x14ac:dyDescent="0.25">
      <c r="A96" t="s">
        <v>295</v>
      </c>
      <c r="E96" s="10">
        <v>3.9638126888544463E-4</v>
      </c>
      <c r="F96" t="s">
        <v>318</v>
      </c>
      <c r="G96">
        <v>20</v>
      </c>
      <c r="H96">
        <v>11</v>
      </c>
      <c r="I96">
        <f t="shared" si="15"/>
        <v>0.55000000000000004</v>
      </c>
      <c r="J96">
        <f t="shared" si="14"/>
        <v>0.41190147399902344</v>
      </c>
    </row>
    <row r="97" spans="1:10" x14ac:dyDescent="0.25">
      <c r="A97" t="s">
        <v>295</v>
      </c>
      <c r="E97" s="10">
        <v>3.9638126888544463E-4</v>
      </c>
      <c r="F97" t="s">
        <v>318</v>
      </c>
      <c r="G97">
        <v>20</v>
      </c>
      <c r="H97">
        <v>11</v>
      </c>
      <c r="I97">
        <f t="shared" si="15"/>
        <v>0.55000000000000004</v>
      </c>
      <c r="J97">
        <f t="shared" si="14"/>
        <v>0.41190147399902344</v>
      </c>
    </row>
    <row r="98" spans="1:10" x14ac:dyDescent="0.25">
      <c r="A98" t="s">
        <v>295</v>
      </c>
      <c r="E98" s="10">
        <v>8.4401496620380015E-4</v>
      </c>
      <c r="F98" t="s">
        <v>318</v>
      </c>
      <c r="G98">
        <v>20</v>
      </c>
      <c r="H98">
        <v>11</v>
      </c>
      <c r="I98">
        <f t="shared" si="15"/>
        <v>0.55000000000000004</v>
      </c>
      <c r="J98">
        <f t="shared" si="14"/>
        <v>0.41190147399902344</v>
      </c>
    </row>
    <row r="99" spans="1:10" x14ac:dyDescent="0.25">
      <c r="A99" t="s">
        <v>295</v>
      </c>
      <c r="E99">
        <v>5.8304595144046553E-2</v>
      </c>
      <c r="F99" t="s">
        <v>292</v>
      </c>
      <c r="G99">
        <v>20</v>
      </c>
      <c r="H99">
        <v>11</v>
      </c>
      <c r="I99">
        <f t="shared" si="15"/>
        <v>0.55000000000000004</v>
      </c>
      <c r="J99" s="55">
        <f t="shared" si="14"/>
        <v>0.41190147399902344</v>
      </c>
    </row>
    <row r="100" spans="1:10" x14ac:dyDescent="0.25">
      <c r="A100" t="s">
        <v>295</v>
      </c>
      <c r="E100">
        <v>5.8304595144046553E-2</v>
      </c>
      <c r="F100" t="s">
        <v>292</v>
      </c>
      <c r="G100">
        <v>20</v>
      </c>
      <c r="H100">
        <v>11</v>
      </c>
      <c r="I100">
        <f t="shared" si="15"/>
        <v>0.55000000000000004</v>
      </c>
      <c r="J100" s="55">
        <f t="shared" si="14"/>
        <v>0.41190147399902344</v>
      </c>
    </row>
    <row r="101" spans="1:10" x14ac:dyDescent="0.25">
      <c r="A101" t="s">
        <v>295</v>
      </c>
      <c r="E101">
        <v>0.13081120514176478</v>
      </c>
      <c r="F101" t="s">
        <v>292</v>
      </c>
      <c r="G101">
        <v>20</v>
      </c>
      <c r="H101">
        <v>11</v>
      </c>
      <c r="I101">
        <f t="shared" si="15"/>
        <v>0.55000000000000004</v>
      </c>
      <c r="J101" s="55">
        <f t="shared" si="14"/>
        <v>0.41190147399902344</v>
      </c>
    </row>
    <row r="102" spans="1:10" x14ac:dyDescent="0.25">
      <c r="A102" t="s">
        <v>295</v>
      </c>
      <c r="E102">
        <v>0.25131887738385578</v>
      </c>
      <c r="F102" t="s">
        <v>292</v>
      </c>
      <c r="G102">
        <v>20</v>
      </c>
      <c r="H102">
        <v>11</v>
      </c>
      <c r="I102">
        <f t="shared" si="15"/>
        <v>0.55000000000000004</v>
      </c>
      <c r="J102" s="55">
        <f t="shared" si="14"/>
        <v>0.41190147399902344</v>
      </c>
    </row>
    <row r="103" spans="1:10" x14ac:dyDescent="0.25">
      <c r="A103" t="s">
        <v>295</v>
      </c>
      <c r="E103">
        <v>0.25160090649035494</v>
      </c>
      <c r="F103" t="s">
        <v>292</v>
      </c>
      <c r="G103">
        <v>20</v>
      </c>
      <c r="H103">
        <v>11</v>
      </c>
      <c r="I103">
        <f t="shared" si="15"/>
        <v>0.55000000000000004</v>
      </c>
      <c r="J103" s="55">
        <f t="shared" si="14"/>
        <v>0.41190147399902344</v>
      </c>
    </row>
    <row r="104" spans="1:10" x14ac:dyDescent="0.25">
      <c r="A104" t="s">
        <v>295</v>
      </c>
      <c r="E104">
        <v>0.25160090649035494</v>
      </c>
      <c r="F104" t="s">
        <v>292</v>
      </c>
      <c r="G104">
        <v>20</v>
      </c>
      <c r="H104">
        <v>11</v>
      </c>
      <c r="I104">
        <f t="shared" si="15"/>
        <v>0.55000000000000004</v>
      </c>
      <c r="J104" s="55">
        <f t="shared" si="14"/>
        <v>0.41190147399902344</v>
      </c>
    </row>
    <row r="105" spans="1:10" x14ac:dyDescent="0.25">
      <c r="A105" t="s">
        <v>295</v>
      </c>
      <c r="E105">
        <v>0.25160090649035494</v>
      </c>
      <c r="F105" t="s">
        <v>292</v>
      </c>
      <c r="G105">
        <v>20</v>
      </c>
      <c r="H105">
        <v>11</v>
      </c>
      <c r="I105">
        <f t="shared" si="15"/>
        <v>0.55000000000000004</v>
      </c>
      <c r="J105" s="55">
        <f t="shared" si="14"/>
        <v>0.41190147399902344</v>
      </c>
    </row>
    <row r="106" spans="1:10" x14ac:dyDescent="0.25">
      <c r="A106" t="s">
        <v>295</v>
      </c>
      <c r="E106">
        <v>0.26335353598166344</v>
      </c>
      <c r="F106" t="s">
        <v>292</v>
      </c>
      <c r="G106">
        <v>20</v>
      </c>
      <c r="H106">
        <v>11</v>
      </c>
      <c r="I106">
        <f t="shared" si="15"/>
        <v>0.55000000000000004</v>
      </c>
      <c r="J106" s="55">
        <f t="shared" si="14"/>
        <v>0.41190147399902344</v>
      </c>
    </row>
    <row r="107" spans="1:10" x14ac:dyDescent="0.25">
      <c r="A107" t="s">
        <v>295</v>
      </c>
      <c r="E107">
        <v>0.26335353598166344</v>
      </c>
      <c r="F107" t="s">
        <v>292</v>
      </c>
      <c r="G107">
        <v>20</v>
      </c>
      <c r="H107">
        <v>11</v>
      </c>
      <c r="I107">
        <f t="shared" si="15"/>
        <v>0.55000000000000004</v>
      </c>
      <c r="J107" s="55">
        <f t="shared" si="14"/>
        <v>0.41190147399902344</v>
      </c>
    </row>
    <row r="108" spans="1:10" x14ac:dyDescent="0.25">
      <c r="A108" t="s">
        <v>295</v>
      </c>
      <c r="E108">
        <v>0.5</v>
      </c>
      <c r="F108" t="s">
        <v>292</v>
      </c>
      <c r="G108">
        <v>20</v>
      </c>
      <c r="H108">
        <v>11</v>
      </c>
      <c r="I108">
        <f t="shared" si="15"/>
        <v>0.55000000000000004</v>
      </c>
      <c r="J108" s="55">
        <f t="shared" si="14"/>
        <v>0.41190147399902344</v>
      </c>
    </row>
    <row r="109" spans="1:10" x14ac:dyDescent="0.25">
      <c r="A109" t="s">
        <v>295</v>
      </c>
      <c r="E109">
        <v>0.5</v>
      </c>
      <c r="F109" t="s">
        <v>294</v>
      </c>
      <c r="G109">
        <v>20</v>
      </c>
      <c r="H109">
        <v>11</v>
      </c>
      <c r="I109">
        <f>H109/G109</f>
        <v>0.55000000000000004</v>
      </c>
      <c r="J109" s="55">
        <f t="shared" si="14"/>
        <v>0.41190147399902344</v>
      </c>
    </row>
    <row r="110" spans="1:10" x14ac:dyDescent="0.25">
      <c r="A110" t="s">
        <v>295</v>
      </c>
      <c r="E110">
        <v>0.5</v>
      </c>
      <c r="F110" t="s">
        <v>294</v>
      </c>
      <c r="G110">
        <v>20</v>
      </c>
      <c r="H110">
        <v>11</v>
      </c>
      <c r="I110">
        <f>H110/G110</f>
        <v>0.55000000000000004</v>
      </c>
      <c r="J110" s="55">
        <f t="shared" si="14"/>
        <v>0.41190147399902344</v>
      </c>
    </row>
    <row r="111" spans="1:10" x14ac:dyDescent="0.25">
      <c r="A111" t="s">
        <v>295</v>
      </c>
      <c r="E111">
        <v>0.605016267997744</v>
      </c>
      <c r="F111" t="s">
        <v>294</v>
      </c>
      <c r="G111">
        <v>20</v>
      </c>
      <c r="H111">
        <v>11</v>
      </c>
      <c r="I111">
        <f t="shared" ref="I111:I117" si="16">H111/20</f>
        <v>0.55000000000000004</v>
      </c>
      <c r="J111" s="55">
        <f t="shared" si="14"/>
        <v>0.41190147399902344</v>
      </c>
    </row>
    <row r="112" spans="1:10" x14ac:dyDescent="0.25">
      <c r="A112" t="s">
        <v>295</v>
      </c>
      <c r="E112">
        <v>0.67887968850605962</v>
      </c>
      <c r="F112" t="s">
        <v>294</v>
      </c>
      <c r="G112">
        <v>20</v>
      </c>
      <c r="H112">
        <v>11</v>
      </c>
      <c r="I112">
        <f t="shared" si="16"/>
        <v>0.55000000000000004</v>
      </c>
      <c r="J112" s="55">
        <f t="shared" si="14"/>
        <v>0.41190147399902344</v>
      </c>
    </row>
    <row r="113" spans="1:10" x14ac:dyDescent="0.25">
      <c r="A113" t="s">
        <v>295</v>
      </c>
      <c r="E113">
        <v>0.74839909350964506</v>
      </c>
      <c r="F113" t="s">
        <v>294</v>
      </c>
      <c r="G113">
        <v>20</v>
      </c>
      <c r="H113">
        <v>11</v>
      </c>
      <c r="I113">
        <f t="shared" si="16"/>
        <v>0.55000000000000004</v>
      </c>
      <c r="J113" s="55">
        <f t="shared" si="14"/>
        <v>0.41190147399902344</v>
      </c>
    </row>
    <row r="114" spans="1:10" x14ac:dyDescent="0.25">
      <c r="A114" t="s">
        <v>295</v>
      </c>
      <c r="E114">
        <v>0.83768273307154639</v>
      </c>
      <c r="F114" t="s">
        <v>294</v>
      </c>
      <c r="G114">
        <v>20</v>
      </c>
      <c r="H114">
        <v>11</v>
      </c>
      <c r="I114">
        <f t="shared" si="16"/>
        <v>0.55000000000000004</v>
      </c>
      <c r="J114" s="55">
        <f t="shared" si="14"/>
        <v>0.41190147399902344</v>
      </c>
    </row>
    <row r="115" spans="1:10" x14ac:dyDescent="0.25">
      <c r="A115" t="s">
        <v>295</v>
      </c>
      <c r="E115">
        <v>0.9364528777866874</v>
      </c>
      <c r="F115" t="s">
        <v>294</v>
      </c>
      <c r="G115">
        <v>20</v>
      </c>
      <c r="H115">
        <v>11</v>
      </c>
      <c r="I115">
        <f t="shared" si="16"/>
        <v>0.55000000000000004</v>
      </c>
      <c r="J115" s="55">
        <f t="shared" si="14"/>
        <v>0.41190147399902344</v>
      </c>
    </row>
    <row r="116" spans="1:10" x14ac:dyDescent="0.25">
      <c r="A116" t="s">
        <v>295</v>
      </c>
      <c r="E116" s="10">
        <v>1.5625E-2</v>
      </c>
      <c r="F116" t="s">
        <v>294</v>
      </c>
      <c r="G116">
        <v>20</v>
      </c>
      <c r="H116">
        <v>11</v>
      </c>
      <c r="I116">
        <f t="shared" si="16"/>
        <v>0.55000000000000004</v>
      </c>
      <c r="J116" s="55">
        <f t="shared" si="14"/>
        <v>0.41190147399902344</v>
      </c>
    </row>
    <row r="117" spans="1:10" x14ac:dyDescent="0.25">
      <c r="A117" t="s">
        <v>293</v>
      </c>
      <c r="B117">
        <v>17</v>
      </c>
      <c r="C117">
        <v>16</v>
      </c>
      <c r="D117">
        <f t="shared" ref="D117:D122" si="17">C117/B117</f>
        <v>0.94117647058823528</v>
      </c>
      <c r="E117" s="10">
        <f t="shared" ref="E117:E148" si="18">1-BINOMDIST(C117-1,B117,0.5,TRUE)</f>
        <v>1.373291015625E-4</v>
      </c>
      <c r="F117" t="s">
        <v>294</v>
      </c>
      <c r="G117">
        <v>20</v>
      </c>
      <c r="H117">
        <v>11</v>
      </c>
      <c r="I117">
        <f t="shared" si="16"/>
        <v>0.55000000000000004</v>
      </c>
      <c r="J117" s="55">
        <f t="shared" si="14"/>
        <v>0.41190147399902344</v>
      </c>
    </row>
    <row r="118" spans="1:10" x14ac:dyDescent="0.25">
      <c r="A118" t="s">
        <v>293</v>
      </c>
      <c r="B118">
        <v>18</v>
      </c>
      <c r="C118">
        <v>11</v>
      </c>
      <c r="D118">
        <f t="shared" si="17"/>
        <v>0.61111111111111116</v>
      </c>
      <c r="E118">
        <f t="shared" si="18"/>
        <v>0.2403411865234375</v>
      </c>
      <c r="F118" t="s">
        <v>298</v>
      </c>
      <c r="G118">
        <v>40</v>
      </c>
      <c r="H118">
        <v>21</v>
      </c>
      <c r="I118">
        <f>H118/G118</f>
        <v>0.52500000000000002</v>
      </c>
      <c r="J118">
        <f t="shared" si="14"/>
        <v>0.43731465619021059</v>
      </c>
    </row>
    <row r="119" spans="1:10" x14ac:dyDescent="0.25">
      <c r="A119" t="s">
        <v>293</v>
      </c>
      <c r="B119">
        <v>16</v>
      </c>
      <c r="C119">
        <v>11</v>
      </c>
      <c r="D119">
        <f t="shared" si="17"/>
        <v>0.6875</v>
      </c>
      <c r="E119">
        <f t="shared" si="18"/>
        <v>0.1050567626953125</v>
      </c>
      <c r="F119" t="s">
        <v>298</v>
      </c>
      <c r="G119">
        <v>40</v>
      </c>
      <c r="H119">
        <v>21</v>
      </c>
      <c r="I119">
        <f>H119/G119</f>
        <v>0.52500000000000002</v>
      </c>
      <c r="J119">
        <f t="shared" si="14"/>
        <v>0.43731465619021059</v>
      </c>
    </row>
    <row r="120" spans="1:10" x14ac:dyDescent="0.25">
      <c r="A120" t="s">
        <v>294</v>
      </c>
      <c r="B120">
        <v>20</v>
      </c>
      <c r="C120">
        <v>11</v>
      </c>
      <c r="D120">
        <f t="shared" si="17"/>
        <v>0.55000000000000004</v>
      </c>
      <c r="E120" s="55">
        <f t="shared" si="18"/>
        <v>0.41190147399902344</v>
      </c>
      <c r="F120" t="s">
        <v>296</v>
      </c>
      <c r="G120">
        <v>96</v>
      </c>
      <c r="H120">
        <v>49</v>
      </c>
      <c r="I120">
        <f>H120/G120</f>
        <v>0.51041666666666663</v>
      </c>
      <c r="J120">
        <f t="shared" si="14"/>
        <v>0.45938901768226814</v>
      </c>
    </row>
    <row r="121" spans="1:10" x14ac:dyDescent="0.25">
      <c r="A121" t="s">
        <v>294</v>
      </c>
      <c r="B121">
        <v>20</v>
      </c>
      <c r="C121">
        <v>11</v>
      </c>
      <c r="D121">
        <f t="shared" si="17"/>
        <v>0.55000000000000004</v>
      </c>
      <c r="E121" s="55">
        <f t="shared" si="18"/>
        <v>0.41190147399902344</v>
      </c>
      <c r="F121" t="s">
        <v>296</v>
      </c>
      <c r="G121">
        <v>96</v>
      </c>
      <c r="H121">
        <v>49</v>
      </c>
      <c r="I121">
        <f>H121/G121</f>
        <v>0.51041666666666663</v>
      </c>
      <c r="J121">
        <f t="shared" si="14"/>
        <v>0.45938901768226814</v>
      </c>
    </row>
    <row r="122" spans="1:10" x14ac:dyDescent="0.25">
      <c r="A122" t="s">
        <v>294</v>
      </c>
      <c r="B122">
        <v>40</v>
      </c>
      <c r="C122">
        <v>19</v>
      </c>
      <c r="D122">
        <f t="shared" si="17"/>
        <v>0.47499999999999998</v>
      </c>
      <c r="E122">
        <f t="shared" si="18"/>
        <v>0.6820859986855794</v>
      </c>
      <c r="F122" t="s">
        <v>296</v>
      </c>
      <c r="G122">
        <v>96</v>
      </c>
      <c r="H122">
        <v>49</v>
      </c>
      <c r="I122">
        <f>H122/G122</f>
        <v>0.51041666666666663</v>
      </c>
      <c r="J122">
        <f t="shared" si="14"/>
        <v>0.45938901768226814</v>
      </c>
    </row>
    <row r="123" spans="1:10" x14ac:dyDescent="0.25">
      <c r="A123" t="s">
        <v>294</v>
      </c>
      <c r="B123">
        <v>20</v>
      </c>
      <c r="C123">
        <v>13</v>
      </c>
      <c r="D123">
        <f t="shared" ref="D123:D155" si="19">C123/20</f>
        <v>0.65</v>
      </c>
      <c r="E123">
        <f t="shared" si="18"/>
        <v>0.13158798217773449</v>
      </c>
      <c r="F123" t="s">
        <v>295</v>
      </c>
      <c r="J123">
        <v>0.5</v>
      </c>
    </row>
    <row r="124" spans="1:10" x14ac:dyDescent="0.25">
      <c r="A124" t="s">
        <v>294</v>
      </c>
      <c r="B124">
        <v>20</v>
      </c>
      <c r="C124">
        <v>9</v>
      </c>
      <c r="D124">
        <f t="shared" si="19"/>
        <v>0.45</v>
      </c>
      <c r="E124">
        <f t="shared" si="18"/>
        <v>0.74827766418457031</v>
      </c>
      <c r="F124" t="s">
        <v>295</v>
      </c>
      <c r="J124">
        <v>0.5</v>
      </c>
    </row>
    <row r="125" spans="1:10" x14ac:dyDescent="0.25">
      <c r="A125" t="s">
        <v>294</v>
      </c>
      <c r="B125">
        <v>20</v>
      </c>
      <c r="C125">
        <v>12</v>
      </c>
      <c r="D125">
        <f t="shared" si="19"/>
        <v>0.6</v>
      </c>
      <c r="E125">
        <f t="shared" si="18"/>
        <v>0.25172233581542969</v>
      </c>
      <c r="F125" t="s">
        <v>295</v>
      </c>
      <c r="J125">
        <v>0.5</v>
      </c>
    </row>
    <row r="126" spans="1:10" x14ac:dyDescent="0.25">
      <c r="A126" t="s">
        <v>294</v>
      </c>
      <c r="B126">
        <v>20</v>
      </c>
      <c r="C126">
        <v>11</v>
      </c>
      <c r="D126">
        <f t="shared" si="19"/>
        <v>0.55000000000000004</v>
      </c>
      <c r="E126" s="55">
        <f t="shared" si="18"/>
        <v>0.41190147399902344</v>
      </c>
      <c r="F126" t="s">
        <v>296</v>
      </c>
      <c r="G126">
        <v>96</v>
      </c>
      <c r="H126">
        <v>48</v>
      </c>
      <c r="I126">
        <f>H126/G126</f>
        <v>0.5</v>
      </c>
      <c r="J126">
        <f t="shared" ref="J126:J149" si="20">1-BINOMDIST(H126-1,G126,0.5,TRUE)</f>
        <v>0.54061098231773186</v>
      </c>
    </row>
    <row r="127" spans="1:10" x14ac:dyDescent="0.25">
      <c r="A127" t="s">
        <v>294</v>
      </c>
      <c r="B127">
        <v>20</v>
      </c>
      <c r="C127">
        <v>9</v>
      </c>
      <c r="D127">
        <f t="shared" si="19"/>
        <v>0.45</v>
      </c>
      <c r="E127">
        <f t="shared" si="18"/>
        <v>0.74827766418457031</v>
      </c>
      <c r="F127" t="s">
        <v>298</v>
      </c>
      <c r="G127">
        <v>36</v>
      </c>
      <c r="H127">
        <v>18</v>
      </c>
      <c r="I127">
        <f>H127/G127</f>
        <v>0.5</v>
      </c>
      <c r="J127">
        <f t="shared" si="20"/>
        <v>0.56603029978577979</v>
      </c>
    </row>
    <row r="128" spans="1:10" x14ac:dyDescent="0.25">
      <c r="A128" t="s">
        <v>294</v>
      </c>
      <c r="B128">
        <v>20</v>
      </c>
      <c r="C128">
        <v>10</v>
      </c>
      <c r="D128">
        <f t="shared" si="19"/>
        <v>0.5</v>
      </c>
      <c r="E128">
        <f t="shared" si="18"/>
        <v>0.58809852600097656</v>
      </c>
      <c r="F128" t="s">
        <v>318</v>
      </c>
      <c r="G128">
        <v>20</v>
      </c>
      <c r="H128">
        <v>10</v>
      </c>
      <c r="I128">
        <f t="shared" ref="I128:I148" si="21">H128/20</f>
        <v>0.5</v>
      </c>
      <c r="J128">
        <f t="shared" si="20"/>
        <v>0.58809852600097656</v>
      </c>
    </row>
    <row r="129" spans="1:10" x14ac:dyDescent="0.25">
      <c r="A129" t="s">
        <v>294</v>
      </c>
      <c r="B129">
        <v>20</v>
      </c>
      <c r="C129">
        <v>9</v>
      </c>
      <c r="D129">
        <f t="shared" si="19"/>
        <v>0.45</v>
      </c>
      <c r="E129">
        <f t="shared" si="18"/>
        <v>0.74827766418457031</v>
      </c>
      <c r="F129" t="s">
        <v>318</v>
      </c>
      <c r="G129">
        <v>20</v>
      </c>
      <c r="H129">
        <v>10</v>
      </c>
      <c r="I129">
        <f t="shared" si="21"/>
        <v>0.5</v>
      </c>
      <c r="J129">
        <f t="shared" si="20"/>
        <v>0.58809852600097656</v>
      </c>
    </row>
    <row r="130" spans="1:10" x14ac:dyDescent="0.25">
      <c r="A130" t="s">
        <v>294</v>
      </c>
      <c r="B130">
        <v>20</v>
      </c>
      <c r="C130">
        <v>10</v>
      </c>
      <c r="D130">
        <f t="shared" si="19"/>
        <v>0.5</v>
      </c>
      <c r="E130">
        <f t="shared" si="18"/>
        <v>0.58809852600097656</v>
      </c>
      <c r="F130" t="s">
        <v>318</v>
      </c>
      <c r="G130">
        <v>20</v>
      </c>
      <c r="H130">
        <v>10</v>
      </c>
      <c r="I130">
        <f t="shared" si="21"/>
        <v>0.5</v>
      </c>
      <c r="J130">
        <f t="shared" si="20"/>
        <v>0.58809852600097656</v>
      </c>
    </row>
    <row r="131" spans="1:10" x14ac:dyDescent="0.25">
      <c r="A131" t="s">
        <v>294</v>
      </c>
      <c r="B131">
        <v>20</v>
      </c>
      <c r="C131">
        <v>11</v>
      </c>
      <c r="D131">
        <f t="shared" si="19"/>
        <v>0.55000000000000004</v>
      </c>
      <c r="E131" s="55">
        <f t="shared" si="18"/>
        <v>0.41190147399902344</v>
      </c>
      <c r="F131" t="s">
        <v>318</v>
      </c>
      <c r="G131">
        <v>20</v>
      </c>
      <c r="H131">
        <v>10</v>
      </c>
      <c r="I131">
        <f t="shared" si="21"/>
        <v>0.5</v>
      </c>
      <c r="J131">
        <f t="shared" si="20"/>
        <v>0.58809852600097656</v>
      </c>
    </row>
    <row r="132" spans="1:10" x14ac:dyDescent="0.25">
      <c r="A132" t="s">
        <v>294</v>
      </c>
      <c r="B132">
        <v>20</v>
      </c>
      <c r="C132">
        <v>13</v>
      </c>
      <c r="D132">
        <f t="shared" si="19"/>
        <v>0.65</v>
      </c>
      <c r="E132">
        <f t="shared" si="18"/>
        <v>0.13158798217773449</v>
      </c>
      <c r="F132" t="s">
        <v>318</v>
      </c>
      <c r="G132">
        <v>20</v>
      </c>
      <c r="H132">
        <v>10</v>
      </c>
      <c r="I132">
        <f t="shared" si="21"/>
        <v>0.5</v>
      </c>
      <c r="J132">
        <f t="shared" si="20"/>
        <v>0.58809852600097656</v>
      </c>
    </row>
    <row r="133" spans="1:10" x14ac:dyDescent="0.25">
      <c r="A133" t="s">
        <v>294</v>
      </c>
      <c r="B133">
        <v>20</v>
      </c>
      <c r="C133">
        <v>12</v>
      </c>
      <c r="D133">
        <f t="shared" si="19"/>
        <v>0.6</v>
      </c>
      <c r="E133">
        <f t="shared" si="18"/>
        <v>0.25172233581542969</v>
      </c>
      <c r="F133" t="s">
        <v>318</v>
      </c>
      <c r="G133">
        <v>20</v>
      </c>
      <c r="H133">
        <v>10</v>
      </c>
      <c r="I133">
        <f t="shared" si="21"/>
        <v>0.5</v>
      </c>
      <c r="J133">
        <f t="shared" si="20"/>
        <v>0.58809852600097656</v>
      </c>
    </row>
    <row r="134" spans="1:10" x14ac:dyDescent="0.25">
      <c r="A134" t="s">
        <v>294</v>
      </c>
      <c r="B134">
        <v>20</v>
      </c>
      <c r="C134">
        <v>11</v>
      </c>
      <c r="D134">
        <f t="shared" si="19"/>
        <v>0.55000000000000004</v>
      </c>
      <c r="E134" s="55">
        <f t="shared" si="18"/>
        <v>0.41190147399902344</v>
      </c>
      <c r="F134" t="s">
        <v>318</v>
      </c>
      <c r="G134">
        <v>20</v>
      </c>
      <c r="H134">
        <v>10</v>
      </c>
      <c r="I134">
        <f t="shared" si="21"/>
        <v>0.5</v>
      </c>
      <c r="J134">
        <f t="shared" si="20"/>
        <v>0.58809852600097656</v>
      </c>
    </row>
    <row r="135" spans="1:10" x14ac:dyDescent="0.25">
      <c r="A135" t="s">
        <v>294</v>
      </c>
      <c r="B135">
        <v>20</v>
      </c>
      <c r="C135">
        <v>14</v>
      </c>
      <c r="D135">
        <f t="shared" si="19"/>
        <v>0.7</v>
      </c>
      <c r="E135">
        <f t="shared" si="18"/>
        <v>5.7659149169921875E-2</v>
      </c>
      <c r="F135" t="s">
        <v>318</v>
      </c>
      <c r="G135">
        <v>20</v>
      </c>
      <c r="H135">
        <v>10</v>
      </c>
      <c r="I135">
        <f t="shared" si="21"/>
        <v>0.5</v>
      </c>
      <c r="J135">
        <f t="shared" si="20"/>
        <v>0.58809852600097656</v>
      </c>
    </row>
    <row r="136" spans="1:10" x14ac:dyDescent="0.25">
      <c r="A136" t="s">
        <v>294</v>
      </c>
      <c r="B136">
        <v>20</v>
      </c>
      <c r="C136">
        <v>11</v>
      </c>
      <c r="D136">
        <f t="shared" si="19"/>
        <v>0.55000000000000004</v>
      </c>
      <c r="E136" s="55">
        <f t="shared" si="18"/>
        <v>0.41190147399902344</v>
      </c>
      <c r="F136" t="s">
        <v>318</v>
      </c>
      <c r="G136">
        <v>20</v>
      </c>
      <c r="H136">
        <v>10</v>
      </c>
      <c r="I136">
        <f t="shared" si="21"/>
        <v>0.5</v>
      </c>
      <c r="J136">
        <f t="shared" si="20"/>
        <v>0.58809852600097656</v>
      </c>
    </row>
    <row r="137" spans="1:10" x14ac:dyDescent="0.25">
      <c r="A137" t="s">
        <v>294</v>
      </c>
      <c r="B137">
        <v>20</v>
      </c>
      <c r="C137">
        <v>11</v>
      </c>
      <c r="D137">
        <f t="shared" si="19"/>
        <v>0.55000000000000004</v>
      </c>
      <c r="E137" s="55">
        <f t="shared" si="18"/>
        <v>0.41190147399902344</v>
      </c>
      <c r="F137" t="s">
        <v>318</v>
      </c>
      <c r="G137">
        <v>20</v>
      </c>
      <c r="H137">
        <v>10</v>
      </c>
      <c r="I137">
        <f t="shared" si="21"/>
        <v>0.5</v>
      </c>
      <c r="J137">
        <f t="shared" si="20"/>
        <v>0.58809852600097656</v>
      </c>
    </row>
    <row r="138" spans="1:10" x14ac:dyDescent="0.25">
      <c r="A138" t="s">
        <v>294</v>
      </c>
      <c r="B138">
        <v>20</v>
      </c>
      <c r="C138">
        <v>12</v>
      </c>
      <c r="D138">
        <f t="shared" si="19"/>
        <v>0.6</v>
      </c>
      <c r="E138">
        <f t="shared" si="18"/>
        <v>0.25172233581542969</v>
      </c>
      <c r="F138" t="s">
        <v>318</v>
      </c>
      <c r="G138">
        <v>20</v>
      </c>
      <c r="H138">
        <v>10</v>
      </c>
      <c r="I138">
        <f t="shared" si="21"/>
        <v>0.5</v>
      </c>
      <c r="J138">
        <f t="shared" si="20"/>
        <v>0.58809852600097656</v>
      </c>
    </row>
    <row r="139" spans="1:10" x14ac:dyDescent="0.25">
      <c r="A139" t="s">
        <v>294</v>
      </c>
      <c r="B139">
        <v>20</v>
      </c>
      <c r="C139">
        <v>12</v>
      </c>
      <c r="D139">
        <f t="shared" si="19"/>
        <v>0.6</v>
      </c>
      <c r="E139">
        <f t="shared" si="18"/>
        <v>0.25172233581542969</v>
      </c>
      <c r="F139" t="s">
        <v>318</v>
      </c>
      <c r="G139">
        <v>20</v>
      </c>
      <c r="H139">
        <v>10</v>
      </c>
      <c r="I139">
        <f t="shared" si="21"/>
        <v>0.5</v>
      </c>
      <c r="J139">
        <f t="shared" si="20"/>
        <v>0.58809852600097656</v>
      </c>
    </row>
    <row r="140" spans="1:10" x14ac:dyDescent="0.25">
      <c r="A140" t="s">
        <v>294</v>
      </c>
      <c r="B140">
        <v>20</v>
      </c>
      <c r="C140">
        <v>8</v>
      </c>
      <c r="D140">
        <f t="shared" si="19"/>
        <v>0.4</v>
      </c>
      <c r="E140">
        <f t="shared" si="18"/>
        <v>0.86841201782226551</v>
      </c>
      <c r="F140" t="s">
        <v>292</v>
      </c>
      <c r="G140">
        <v>20</v>
      </c>
      <c r="H140">
        <v>10</v>
      </c>
      <c r="I140">
        <f t="shared" si="21"/>
        <v>0.5</v>
      </c>
      <c r="J140">
        <f t="shared" si="20"/>
        <v>0.58809852600097656</v>
      </c>
    </row>
    <row r="141" spans="1:10" x14ac:dyDescent="0.25">
      <c r="A141" t="s">
        <v>294</v>
      </c>
      <c r="B141">
        <v>20</v>
      </c>
      <c r="C141">
        <v>13</v>
      </c>
      <c r="D141">
        <f t="shared" si="19"/>
        <v>0.65</v>
      </c>
      <c r="E141">
        <f t="shared" si="18"/>
        <v>0.13158798217773449</v>
      </c>
      <c r="F141" t="s">
        <v>292</v>
      </c>
      <c r="G141">
        <v>20</v>
      </c>
      <c r="H141">
        <v>10</v>
      </c>
      <c r="I141">
        <f t="shared" si="21"/>
        <v>0.5</v>
      </c>
      <c r="J141">
        <f t="shared" si="20"/>
        <v>0.58809852600097656</v>
      </c>
    </row>
    <row r="142" spans="1:10" x14ac:dyDescent="0.25">
      <c r="A142" t="s">
        <v>294</v>
      </c>
      <c r="B142">
        <v>20</v>
      </c>
      <c r="C142">
        <v>7</v>
      </c>
      <c r="D142">
        <f t="shared" si="19"/>
        <v>0.35</v>
      </c>
      <c r="E142">
        <f t="shared" si="18"/>
        <v>0.94234085083007813</v>
      </c>
      <c r="F142" t="s">
        <v>292</v>
      </c>
      <c r="G142">
        <v>20</v>
      </c>
      <c r="H142">
        <v>10</v>
      </c>
      <c r="I142">
        <f t="shared" si="21"/>
        <v>0.5</v>
      </c>
      <c r="J142">
        <f t="shared" si="20"/>
        <v>0.58809852600097656</v>
      </c>
    </row>
    <row r="143" spans="1:10" x14ac:dyDescent="0.25">
      <c r="A143" t="s">
        <v>294</v>
      </c>
      <c r="B143">
        <v>20</v>
      </c>
      <c r="C143">
        <v>8</v>
      </c>
      <c r="D143">
        <f t="shared" si="19"/>
        <v>0.4</v>
      </c>
      <c r="E143">
        <f t="shared" si="18"/>
        <v>0.86841201782226551</v>
      </c>
      <c r="F143" t="s">
        <v>292</v>
      </c>
      <c r="G143">
        <v>20</v>
      </c>
      <c r="H143">
        <v>10</v>
      </c>
      <c r="I143">
        <f t="shared" si="21"/>
        <v>0.5</v>
      </c>
      <c r="J143">
        <f t="shared" si="20"/>
        <v>0.58809852600097656</v>
      </c>
    </row>
    <row r="144" spans="1:10" x14ac:dyDescent="0.25">
      <c r="A144" t="s">
        <v>294</v>
      </c>
      <c r="B144">
        <v>20</v>
      </c>
      <c r="C144">
        <v>11</v>
      </c>
      <c r="D144">
        <f t="shared" si="19"/>
        <v>0.55000000000000004</v>
      </c>
      <c r="E144" s="55">
        <f t="shared" si="18"/>
        <v>0.41190147399902344</v>
      </c>
      <c r="F144" t="s">
        <v>294</v>
      </c>
      <c r="G144">
        <v>20</v>
      </c>
      <c r="H144">
        <v>10</v>
      </c>
      <c r="I144">
        <f t="shared" si="21"/>
        <v>0.5</v>
      </c>
      <c r="J144">
        <f t="shared" si="20"/>
        <v>0.58809852600097656</v>
      </c>
    </row>
    <row r="145" spans="1:10" x14ac:dyDescent="0.25">
      <c r="A145" t="s">
        <v>294</v>
      </c>
      <c r="B145">
        <v>20</v>
      </c>
      <c r="C145">
        <v>9</v>
      </c>
      <c r="D145">
        <f t="shared" si="19"/>
        <v>0.45</v>
      </c>
      <c r="E145">
        <f t="shared" si="18"/>
        <v>0.74827766418457031</v>
      </c>
      <c r="F145" t="s">
        <v>294</v>
      </c>
      <c r="G145">
        <v>20</v>
      </c>
      <c r="H145">
        <v>10</v>
      </c>
      <c r="I145">
        <f t="shared" si="21"/>
        <v>0.5</v>
      </c>
      <c r="J145">
        <f t="shared" si="20"/>
        <v>0.58809852600097656</v>
      </c>
    </row>
    <row r="146" spans="1:10" x14ac:dyDescent="0.25">
      <c r="A146" t="s">
        <v>294</v>
      </c>
      <c r="B146">
        <v>20</v>
      </c>
      <c r="C146">
        <v>7</v>
      </c>
      <c r="D146">
        <f t="shared" si="19"/>
        <v>0.35</v>
      </c>
      <c r="E146">
        <f t="shared" si="18"/>
        <v>0.94234085083007813</v>
      </c>
      <c r="F146" t="s">
        <v>294</v>
      </c>
      <c r="G146">
        <v>20</v>
      </c>
      <c r="H146">
        <v>10</v>
      </c>
      <c r="I146">
        <f t="shared" si="21"/>
        <v>0.5</v>
      </c>
      <c r="J146">
        <f t="shared" si="20"/>
        <v>0.58809852600097656</v>
      </c>
    </row>
    <row r="147" spans="1:10" x14ac:dyDescent="0.25">
      <c r="A147" t="s">
        <v>294</v>
      </c>
      <c r="B147">
        <v>20</v>
      </c>
      <c r="C147">
        <v>10</v>
      </c>
      <c r="D147">
        <f t="shared" si="19"/>
        <v>0.5</v>
      </c>
      <c r="E147">
        <f t="shared" si="18"/>
        <v>0.58809852600097656</v>
      </c>
      <c r="F147" t="s">
        <v>294</v>
      </c>
      <c r="G147">
        <v>20</v>
      </c>
      <c r="H147">
        <v>10</v>
      </c>
      <c r="I147">
        <f t="shared" si="21"/>
        <v>0.5</v>
      </c>
      <c r="J147">
        <f t="shared" si="20"/>
        <v>0.58809852600097656</v>
      </c>
    </row>
    <row r="148" spans="1:10" x14ac:dyDescent="0.25">
      <c r="A148" t="s">
        <v>294</v>
      </c>
      <c r="B148">
        <v>20</v>
      </c>
      <c r="C148">
        <v>10</v>
      </c>
      <c r="D148">
        <f t="shared" si="19"/>
        <v>0.5</v>
      </c>
      <c r="E148">
        <f t="shared" si="18"/>
        <v>0.58809852600097656</v>
      </c>
      <c r="F148" t="s">
        <v>294</v>
      </c>
      <c r="G148">
        <v>20</v>
      </c>
      <c r="H148">
        <v>10</v>
      </c>
      <c r="I148">
        <f t="shared" si="21"/>
        <v>0.5</v>
      </c>
      <c r="J148">
        <f t="shared" si="20"/>
        <v>0.58809852600097656</v>
      </c>
    </row>
    <row r="149" spans="1:10" x14ac:dyDescent="0.25">
      <c r="A149" t="s">
        <v>294</v>
      </c>
      <c r="B149">
        <v>20</v>
      </c>
      <c r="C149">
        <v>15</v>
      </c>
      <c r="D149">
        <f t="shared" si="19"/>
        <v>0.75</v>
      </c>
      <c r="E149" s="10">
        <f t="shared" ref="E149:E180" si="22">1-BINOMDIST(C149-1,B149,0.5,TRUE)</f>
        <v>2.0694732666015625E-2</v>
      </c>
      <c r="F149" t="s">
        <v>297</v>
      </c>
      <c r="G149">
        <v>144</v>
      </c>
      <c r="H149">
        <v>71</v>
      </c>
      <c r="I149">
        <f>H149/G149</f>
        <v>0.49305555555555558</v>
      </c>
      <c r="J149">
        <f t="shared" si="20"/>
        <v>0.59865332246513647</v>
      </c>
    </row>
    <row r="150" spans="1:10" x14ac:dyDescent="0.25">
      <c r="A150" t="s">
        <v>294</v>
      </c>
      <c r="B150">
        <v>20</v>
      </c>
      <c r="C150">
        <v>9</v>
      </c>
      <c r="D150">
        <f t="shared" si="19"/>
        <v>0.45</v>
      </c>
      <c r="E150">
        <f t="shared" si="22"/>
        <v>0.74827766418457031</v>
      </c>
      <c r="F150" t="s">
        <v>295</v>
      </c>
      <c r="J150">
        <v>0.605016267997744</v>
      </c>
    </row>
    <row r="151" spans="1:10" x14ac:dyDescent="0.25">
      <c r="A151" t="s">
        <v>294</v>
      </c>
      <c r="B151">
        <v>20</v>
      </c>
      <c r="C151">
        <v>10</v>
      </c>
      <c r="D151">
        <f t="shared" si="19"/>
        <v>0.5</v>
      </c>
      <c r="E151">
        <f t="shared" si="22"/>
        <v>0.58809852600097656</v>
      </c>
      <c r="F151" t="s">
        <v>382</v>
      </c>
      <c r="G151">
        <v>120</v>
      </c>
      <c r="H151">
        <v>59</v>
      </c>
      <c r="I151">
        <f>H151/G151</f>
        <v>0.49166666666666664</v>
      </c>
      <c r="J151">
        <f t="shared" ref="J151:J162" si="23">1-BINOMDIST(H151-1,G151,0.5,TRUE)</f>
        <v>0.60783591133386161</v>
      </c>
    </row>
    <row r="152" spans="1:10" x14ac:dyDescent="0.25">
      <c r="A152" t="s">
        <v>294</v>
      </c>
      <c r="B152">
        <v>20</v>
      </c>
      <c r="C152">
        <v>12</v>
      </c>
      <c r="D152">
        <f t="shared" si="19"/>
        <v>0.6</v>
      </c>
      <c r="E152">
        <f t="shared" si="22"/>
        <v>0.25172233581542969</v>
      </c>
      <c r="F152" t="s">
        <v>382</v>
      </c>
      <c r="G152">
        <v>120</v>
      </c>
      <c r="H152">
        <v>59</v>
      </c>
      <c r="I152">
        <f>H152/G152</f>
        <v>0.49166666666666664</v>
      </c>
      <c r="J152">
        <f t="shared" si="23"/>
        <v>0.60783591133386161</v>
      </c>
    </row>
    <row r="153" spans="1:10" x14ac:dyDescent="0.25">
      <c r="A153" t="s">
        <v>294</v>
      </c>
      <c r="B153">
        <v>20</v>
      </c>
      <c r="C153">
        <v>11</v>
      </c>
      <c r="D153">
        <f t="shared" si="19"/>
        <v>0.55000000000000004</v>
      </c>
      <c r="E153" s="55">
        <f t="shared" si="22"/>
        <v>0.41190147399902344</v>
      </c>
      <c r="F153" t="s">
        <v>296</v>
      </c>
      <c r="G153">
        <v>96</v>
      </c>
      <c r="H153">
        <v>47</v>
      </c>
      <c r="I153">
        <f>H153/G153</f>
        <v>0.48958333333333331</v>
      </c>
      <c r="J153">
        <f t="shared" si="23"/>
        <v>0.62017535583818562</v>
      </c>
    </row>
    <row r="154" spans="1:10" x14ac:dyDescent="0.25">
      <c r="A154" t="s">
        <v>294</v>
      </c>
      <c r="B154">
        <v>20</v>
      </c>
      <c r="C154">
        <v>12</v>
      </c>
      <c r="D154">
        <f t="shared" si="19"/>
        <v>0.6</v>
      </c>
      <c r="E154">
        <f t="shared" si="22"/>
        <v>0.25172233581542969</v>
      </c>
      <c r="F154" t="s">
        <v>296</v>
      </c>
      <c r="G154">
        <v>96</v>
      </c>
      <c r="H154">
        <v>47</v>
      </c>
      <c r="I154">
        <f>H154/G154</f>
        <v>0.48958333333333331</v>
      </c>
      <c r="J154">
        <f t="shared" si="23"/>
        <v>0.62017535583818562</v>
      </c>
    </row>
    <row r="155" spans="1:10" x14ac:dyDescent="0.25">
      <c r="A155" t="s">
        <v>294</v>
      </c>
      <c r="B155">
        <v>20</v>
      </c>
      <c r="C155">
        <v>13</v>
      </c>
      <c r="D155">
        <f t="shared" si="19"/>
        <v>0.65</v>
      </c>
      <c r="E155">
        <f t="shared" si="22"/>
        <v>0.13158798217773449</v>
      </c>
      <c r="F155" t="s">
        <v>263</v>
      </c>
      <c r="G155">
        <v>8</v>
      </c>
      <c r="H155">
        <f>G155*I155</f>
        <v>4</v>
      </c>
      <c r="I155">
        <v>0.5</v>
      </c>
      <c r="J155">
        <f t="shared" si="23"/>
        <v>0.63671875</v>
      </c>
    </row>
    <row r="156" spans="1:10" x14ac:dyDescent="0.25">
      <c r="A156" t="s">
        <v>296</v>
      </c>
      <c r="B156">
        <v>96</v>
      </c>
      <c r="C156">
        <v>47</v>
      </c>
      <c r="D156">
        <f t="shared" ref="D156:D238" si="24">C156/B156</f>
        <v>0.48958333333333331</v>
      </c>
      <c r="E156">
        <f t="shared" si="22"/>
        <v>0.62017535583818562</v>
      </c>
      <c r="F156" t="s">
        <v>263</v>
      </c>
      <c r="G156">
        <v>8</v>
      </c>
      <c r="H156">
        <f>G156*I156</f>
        <v>4</v>
      </c>
      <c r="I156">
        <v>0.5</v>
      </c>
      <c r="J156">
        <f t="shared" si="23"/>
        <v>0.63671875</v>
      </c>
    </row>
    <row r="157" spans="1:10" x14ac:dyDescent="0.25">
      <c r="A157" t="s">
        <v>296</v>
      </c>
      <c r="B157">
        <v>96</v>
      </c>
      <c r="C157">
        <v>55</v>
      </c>
      <c r="D157">
        <f t="shared" si="24"/>
        <v>0.57291666666666663</v>
      </c>
      <c r="E157">
        <f t="shared" si="22"/>
        <v>9.2142936440182455E-2</v>
      </c>
      <c r="F157" t="s">
        <v>263</v>
      </c>
      <c r="G157">
        <v>8</v>
      </c>
      <c r="H157">
        <f>G157*I157</f>
        <v>4</v>
      </c>
      <c r="I157">
        <v>0.5</v>
      </c>
      <c r="J157">
        <f t="shared" si="23"/>
        <v>0.63671875</v>
      </c>
    </row>
    <row r="158" spans="1:10" x14ac:dyDescent="0.25">
      <c r="A158" t="s">
        <v>296</v>
      </c>
      <c r="B158">
        <v>96</v>
      </c>
      <c r="C158">
        <v>48</v>
      </c>
      <c r="D158">
        <f t="shared" si="24"/>
        <v>0.5</v>
      </c>
      <c r="E158">
        <f t="shared" si="22"/>
        <v>0.54061098231773186</v>
      </c>
      <c r="F158" t="s">
        <v>263</v>
      </c>
      <c r="G158">
        <v>8</v>
      </c>
      <c r="H158">
        <f>G158*I158</f>
        <v>4</v>
      </c>
      <c r="I158">
        <v>0.5</v>
      </c>
      <c r="J158">
        <f t="shared" si="23"/>
        <v>0.63671875</v>
      </c>
    </row>
    <row r="159" spans="1:10" x14ac:dyDescent="0.25">
      <c r="A159" t="s">
        <v>296</v>
      </c>
      <c r="B159">
        <v>96</v>
      </c>
      <c r="C159">
        <v>46</v>
      </c>
      <c r="D159">
        <f t="shared" si="24"/>
        <v>0.47916666666666669</v>
      </c>
      <c r="E159">
        <f t="shared" si="22"/>
        <v>0.69496586694741136</v>
      </c>
      <c r="F159" t="s">
        <v>263</v>
      </c>
      <c r="G159">
        <v>8</v>
      </c>
      <c r="H159">
        <f>G159*I159</f>
        <v>4</v>
      </c>
      <c r="I159">
        <v>0.5</v>
      </c>
      <c r="J159">
        <f t="shared" si="23"/>
        <v>0.63671875</v>
      </c>
    </row>
    <row r="160" spans="1:10" x14ac:dyDescent="0.25">
      <c r="A160" t="s">
        <v>296</v>
      </c>
      <c r="B160">
        <v>96</v>
      </c>
      <c r="C160">
        <v>52</v>
      </c>
      <c r="D160">
        <f t="shared" si="24"/>
        <v>0.54166666666666663</v>
      </c>
      <c r="E160">
        <f t="shared" si="22"/>
        <v>0.23757602499328623</v>
      </c>
      <c r="F160" t="s">
        <v>221</v>
      </c>
      <c r="G160">
        <v>6</v>
      </c>
      <c r="H160">
        <v>3</v>
      </c>
      <c r="I160">
        <f>H160/G160</f>
        <v>0.5</v>
      </c>
      <c r="J160">
        <f t="shared" si="23"/>
        <v>0.65625</v>
      </c>
    </row>
    <row r="161" spans="1:10" x14ac:dyDescent="0.25">
      <c r="A161" t="s">
        <v>296</v>
      </c>
      <c r="B161">
        <v>96</v>
      </c>
      <c r="C161">
        <v>58</v>
      </c>
      <c r="D161">
        <f t="shared" si="24"/>
        <v>0.60416666666666663</v>
      </c>
      <c r="E161" s="10">
        <f t="shared" si="22"/>
        <v>2.5955261074419256E-2</v>
      </c>
      <c r="F161" t="s">
        <v>221</v>
      </c>
      <c r="G161">
        <v>6</v>
      </c>
      <c r="H161">
        <v>3</v>
      </c>
      <c r="I161">
        <f>H161/G161</f>
        <v>0.5</v>
      </c>
      <c r="J161">
        <f t="shared" si="23"/>
        <v>0.65625</v>
      </c>
    </row>
    <row r="162" spans="1:10" x14ac:dyDescent="0.25">
      <c r="A162" t="s">
        <v>296</v>
      </c>
      <c r="B162">
        <v>96</v>
      </c>
      <c r="C162">
        <v>52</v>
      </c>
      <c r="D162">
        <f t="shared" si="24"/>
        <v>0.54166666666666663</v>
      </c>
      <c r="E162">
        <f t="shared" si="22"/>
        <v>0.23757602499328623</v>
      </c>
      <c r="F162" t="s">
        <v>221</v>
      </c>
      <c r="G162">
        <v>6</v>
      </c>
      <c r="H162">
        <v>3</v>
      </c>
      <c r="I162">
        <f>H162/G162</f>
        <v>0.5</v>
      </c>
      <c r="J162">
        <f t="shared" si="23"/>
        <v>0.65625</v>
      </c>
    </row>
    <row r="163" spans="1:10" x14ac:dyDescent="0.25">
      <c r="A163" t="s">
        <v>296</v>
      </c>
      <c r="B163">
        <v>96</v>
      </c>
      <c r="C163">
        <v>49</v>
      </c>
      <c r="D163">
        <f t="shared" si="24"/>
        <v>0.51041666666666663</v>
      </c>
      <c r="E163">
        <f t="shared" si="22"/>
        <v>0.45938901768226814</v>
      </c>
      <c r="F163" t="s">
        <v>295</v>
      </c>
      <c r="J163">
        <v>0.67887968850605962</v>
      </c>
    </row>
    <row r="164" spans="1:10" x14ac:dyDescent="0.25">
      <c r="A164" t="s">
        <v>296</v>
      </c>
      <c r="B164">
        <v>96</v>
      </c>
      <c r="C164">
        <v>53</v>
      </c>
      <c r="D164">
        <f t="shared" si="24"/>
        <v>0.55208333333333337</v>
      </c>
      <c r="E164">
        <f t="shared" si="22"/>
        <v>0.17919881609581312</v>
      </c>
      <c r="F164" t="s">
        <v>294</v>
      </c>
      <c r="G164">
        <v>40</v>
      </c>
      <c r="H164">
        <v>19</v>
      </c>
      <c r="I164">
        <f>H164/G164</f>
        <v>0.47499999999999998</v>
      </c>
      <c r="J164">
        <f t="shared" ref="J164:J188" si="25">1-BINOMDIST(H164-1,G164,0.5,TRUE)</f>
        <v>0.6820859986855794</v>
      </c>
    </row>
    <row r="165" spans="1:10" x14ac:dyDescent="0.25">
      <c r="A165" t="s">
        <v>296</v>
      </c>
      <c r="B165">
        <v>96</v>
      </c>
      <c r="C165">
        <v>47</v>
      </c>
      <c r="D165">
        <f t="shared" si="24"/>
        <v>0.48958333333333331</v>
      </c>
      <c r="E165">
        <f t="shared" si="22"/>
        <v>0.62017535583818562</v>
      </c>
      <c r="F165" t="s">
        <v>296</v>
      </c>
      <c r="G165">
        <v>96</v>
      </c>
      <c r="H165">
        <v>46</v>
      </c>
      <c r="I165">
        <f>H165/G165</f>
        <v>0.47916666666666669</v>
      </c>
      <c r="J165">
        <f t="shared" si="25"/>
        <v>0.69496586694741136</v>
      </c>
    </row>
    <row r="166" spans="1:10" x14ac:dyDescent="0.25">
      <c r="A166" t="s">
        <v>296</v>
      </c>
      <c r="B166">
        <v>96</v>
      </c>
      <c r="C166">
        <v>49</v>
      </c>
      <c r="D166">
        <f t="shared" si="24"/>
        <v>0.51041666666666663</v>
      </c>
      <c r="E166">
        <f t="shared" si="22"/>
        <v>0.45938901768226814</v>
      </c>
      <c r="F166" t="s">
        <v>318</v>
      </c>
      <c r="G166">
        <v>20</v>
      </c>
      <c r="H166">
        <v>9</v>
      </c>
      <c r="I166">
        <f t="shared" ref="I166:I188" si="26">H166/20</f>
        <v>0.45</v>
      </c>
      <c r="J166">
        <f t="shared" si="25"/>
        <v>0.74827766418457031</v>
      </c>
    </row>
    <row r="167" spans="1:10" x14ac:dyDescent="0.25">
      <c r="A167" t="s">
        <v>296</v>
      </c>
      <c r="B167">
        <v>96</v>
      </c>
      <c r="C167">
        <v>50</v>
      </c>
      <c r="D167">
        <f t="shared" si="24"/>
        <v>0.52083333333333337</v>
      </c>
      <c r="E167">
        <f t="shared" si="22"/>
        <v>0.37982464416181438</v>
      </c>
      <c r="F167" t="s">
        <v>318</v>
      </c>
      <c r="G167">
        <v>20</v>
      </c>
      <c r="H167">
        <v>9</v>
      </c>
      <c r="I167">
        <f t="shared" si="26"/>
        <v>0.45</v>
      </c>
      <c r="J167">
        <f t="shared" si="25"/>
        <v>0.74827766418457031</v>
      </c>
    </row>
    <row r="168" spans="1:10" x14ac:dyDescent="0.25">
      <c r="A168" t="s">
        <v>296</v>
      </c>
      <c r="B168">
        <v>96</v>
      </c>
      <c r="C168">
        <v>49</v>
      </c>
      <c r="D168">
        <f t="shared" si="24"/>
        <v>0.51041666666666663</v>
      </c>
      <c r="E168">
        <f t="shared" si="22"/>
        <v>0.45938901768226814</v>
      </c>
      <c r="F168" t="s">
        <v>318</v>
      </c>
      <c r="G168">
        <v>20</v>
      </c>
      <c r="H168">
        <v>9</v>
      </c>
      <c r="I168">
        <f t="shared" si="26"/>
        <v>0.45</v>
      </c>
      <c r="J168">
        <f t="shared" si="25"/>
        <v>0.74827766418457031</v>
      </c>
    </row>
    <row r="169" spans="1:10" x14ac:dyDescent="0.25">
      <c r="A169" t="s">
        <v>297</v>
      </c>
      <c r="B169">
        <v>144</v>
      </c>
      <c r="C169">
        <v>71</v>
      </c>
      <c r="D169">
        <f t="shared" si="24"/>
        <v>0.49305555555555558</v>
      </c>
      <c r="E169">
        <f t="shared" si="22"/>
        <v>0.59865332246513647</v>
      </c>
      <c r="F169" t="s">
        <v>318</v>
      </c>
      <c r="G169">
        <v>20</v>
      </c>
      <c r="H169">
        <v>9</v>
      </c>
      <c r="I169">
        <f t="shared" si="26"/>
        <v>0.45</v>
      </c>
      <c r="J169">
        <f t="shared" si="25"/>
        <v>0.74827766418457031</v>
      </c>
    </row>
    <row r="170" spans="1:10" x14ac:dyDescent="0.25">
      <c r="A170" t="s">
        <v>297</v>
      </c>
      <c r="B170">
        <v>144</v>
      </c>
      <c r="C170">
        <v>75</v>
      </c>
      <c r="D170">
        <f t="shared" si="24"/>
        <v>0.52083333333333337</v>
      </c>
      <c r="E170">
        <f t="shared" si="22"/>
        <v>0.33853489718341634</v>
      </c>
      <c r="F170" t="s">
        <v>318</v>
      </c>
      <c r="G170">
        <v>20</v>
      </c>
      <c r="H170">
        <v>9</v>
      </c>
      <c r="I170">
        <f t="shared" si="26"/>
        <v>0.45</v>
      </c>
      <c r="J170">
        <f t="shared" si="25"/>
        <v>0.74827766418457031</v>
      </c>
    </row>
    <row r="171" spans="1:10" x14ac:dyDescent="0.25">
      <c r="A171" t="s">
        <v>297</v>
      </c>
      <c r="B171">
        <v>144</v>
      </c>
      <c r="C171">
        <v>64</v>
      </c>
      <c r="D171">
        <f t="shared" si="24"/>
        <v>0.44444444444444442</v>
      </c>
      <c r="E171">
        <f t="shared" si="22"/>
        <v>0.92183007895998015</v>
      </c>
      <c r="F171" t="s">
        <v>318</v>
      </c>
      <c r="G171">
        <v>20</v>
      </c>
      <c r="H171">
        <v>9</v>
      </c>
      <c r="I171">
        <f t="shared" si="26"/>
        <v>0.45</v>
      </c>
      <c r="J171">
        <f t="shared" si="25"/>
        <v>0.74827766418457031</v>
      </c>
    </row>
    <row r="172" spans="1:10" x14ac:dyDescent="0.25">
      <c r="A172" t="s">
        <v>297</v>
      </c>
      <c r="B172">
        <v>144</v>
      </c>
      <c r="C172">
        <v>65</v>
      </c>
      <c r="D172">
        <f t="shared" si="24"/>
        <v>0.4513888888888889</v>
      </c>
      <c r="E172">
        <f t="shared" si="22"/>
        <v>0.89442367972835324</v>
      </c>
      <c r="F172" t="s">
        <v>318</v>
      </c>
      <c r="G172">
        <v>20</v>
      </c>
      <c r="H172">
        <v>9</v>
      </c>
      <c r="I172">
        <f t="shared" si="26"/>
        <v>0.45</v>
      </c>
      <c r="J172">
        <f t="shared" si="25"/>
        <v>0.74827766418457031</v>
      </c>
    </row>
    <row r="173" spans="1:10" x14ac:dyDescent="0.25">
      <c r="A173" t="s">
        <v>297</v>
      </c>
      <c r="B173">
        <v>144</v>
      </c>
      <c r="C173">
        <v>75</v>
      </c>
      <c r="D173">
        <f t="shared" si="24"/>
        <v>0.52083333333333337</v>
      </c>
      <c r="E173">
        <f t="shared" si="22"/>
        <v>0.33853489718341634</v>
      </c>
      <c r="F173" t="s">
        <v>292</v>
      </c>
      <c r="G173">
        <v>20</v>
      </c>
      <c r="H173">
        <v>9</v>
      </c>
      <c r="I173">
        <f t="shared" si="26"/>
        <v>0.45</v>
      </c>
      <c r="J173">
        <f t="shared" si="25"/>
        <v>0.74827766418457031</v>
      </c>
    </row>
    <row r="174" spans="1:10" x14ac:dyDescent="0.25">
      <c r="A174" t="s">
        <v>297</v>
      </c>
      <c r="B174">
        <v>144</v>
      </c>
      <c r="C174">
        <v>68</v>
      </c>
      <c r="D174">
        <f t="shared" si="24"/>
        <v>0.47222222222222221</v>
      </c>
      <c r="E174">
        <f t="shared" si="22"/>
        <v>0.77331415028451256</v>
      </c>
      <c r="F174" t="s">
        <v>292</v>
      </c>
      <c r="G174">
        <v>20</v>
      </c>
      <c r="H174">
        <v>9</v>
      </c>
      <c r="I174">
        <f t="shared" si="26"/>
        <v>0.45</v>
      </c>
      <c r="J174">
        <f t="shared" si="25"/>
        <v>0.74827766418457031</v>
      </c>
    </row>
    <row r="175" spans="1:10" x14ac:dyDescent="0.25">
      <c r="A175" t="s">
        <v>221</v>
      </c>
      <c r="B175">
        <v>6</v>
      </c>
      <c r="C175">
        <v>1</v>
      </c>
      <c r="D175">
        <f t="shared" si="24"/>
        <v>0.16666666666666666</v>
      </c>
      <c r="E175">
        <f t="shared" si="22"/>
        <v>0.984375</v>
      </c>
      <c r="F175" t="s">
        <v>292</v>
      </c>
      <c r="G175">
        <v>20</v>
      </c>
      <c r="H175">
        <v>9</v>
      </c>
      <c r="I175">
        <f t="shared" si="26"/>
        <v>0.45</v>
      </c>
      <c r="J175">
        <f t="shared" si="25"/>
        <v>0.74827766418457031</v>
      </c>
    </row>
    <row r="176" spans="1:10" x14ac:dyDescent="0.25">
      <c r="A176" t="s">
        <v>221</v>
      </c>
      <c r="B176">
        <v>6</v>
      </c>
      <c r="C176">
        <v>2</v>
      </c>
      <c r="D176">
        <f t="shared" si="24"/>
        <v>0.33333333333333331</v>
      </c>
      <c r="E176">
        <f t="shared" si="22"/>
        <v>0.890625</v>
      </c>
      <c r="F176" t="s">
        <v>292</v>
      </c>
      <c r="G176">
        <v>20</v>
      </c>
      <c r="H176">
        <v>9</v>
      </c>
      <c r="I176">
        <f t="shared" si="26"/>
        <v>0.45</v>
      </c>
      <c r="J176">
        <f t="shared" si="25"/>
        <v>0.74827766418457031</v>
      </c>
    </row>
    <row r="177" spans="1:10" x14ac:dyDescent="0.25">
      <c r="A177" t="s">
        <v>221</v>
      </c>
      <c r="B177">
        <v>6</v>
      </c>
      <c r="C177">
        <v>2</v>
      </c>
      <c r="D177">
        <f t="shared" si="24"/>
        <v>0.33333333333333331</v>
      </c>
      <c r="E177">
        <f t="shared" si="22"/>
        <v>0.890625</v>
      </c>
      <c r="F177" t="s">
        <v>292</v>
      </c>
      <c r="G177">
        <v>20</v>
      </c>
      <c r="H177">
        <v>9</v>
      </c>
      <c r="I177">
        <f t="shared" si="26"/>
        <v>0.45</v>
      </c>
      <c r="J177">
        <f t="shared" si="25"/>
        <v>0.74827766418457031</v>
      </c>
    </row>
    <row r="178" spans="1:10" x14ac:dyDescent="0.25">
      <c r="A178" t="s">
        <v>221</v>
      </c>
      <c r="B178">
        <v>6</v>
      </c>
      <c r="C178">
        <v>2</v>
      </c>
      <c r="D178">
        <f t="shared" si="24"/>
        <v>0.33333333333333331</v>
      </c>
      <c r="E178">
        <f t="shared" si="22"/>
        <v>0.890625</v>
      </c>
      <c r="F178" t="s">
        <v>292</v>
      </c>
      <c r="G178">
        <v>20</v>
      </c>
      <c r="H178">
        <v>9</v>
      </c>
      <c r="I178">
        <f t="shared" si="26"/>
        <v>0.45</v>
      </c>
      <c r="J178">
        <f t="shared" si="25"/>
        <v>0.74827766418457031</v>
      </c>
    </row>
    <row r="179" spans="1:10" x14ac:dyDescent="0.25">
      <c r="A179" t="s">
        <v>221</v>
      </c>
      <c r="B179">
        <v>6</v>
      </c>
      <c r="C179">
        <v>3</v>
      </c>
      <c r="D179">
        <f t="shared" si="24"/>
        <v>0.5</v>
      </c>
      <c r="E179">
        <f t="shared" si="22"/>
        <v>0.65625</v>
      </c>
      <c r="F179" t="s">
        <v>292</v>
      </c>
      <c r="G179">
        <v>20</v>
      </c>
      <c r="H179">
        <v>9</v>
      </c>
      <c r="I179">
        <f t="shared" si="26"/>
        <v>0.45</v>
      </c>
      <c r="J179">
        <f t="shared" si="25"/>
        <v>0.74827766418457031</v>
      </c>
    </row>
    <row r="180" spans="1:10" x14ac:dyDescent="0.25">
      <c r="A180" t="s">
        <v>221</v>
      </c>
      <c r="B180">
        <v>6</v>
      </c>
      <c r="C180">
        <v>2</v>
      </c>
      <c r="D180">
        <f t="shared" si="24"/>
        <v>0.33333333333333331</v>
      </c>
      <c r="E180">
        <f t="shared" si="22"/>
        <v>0.890625</v>
      </c>
      <c r="F180" t="s">
        <v>292</v>
      </c>
      <c r="G180">
        <v>20</v>
      </c>
      <c r="H180">
        <v>9</v>
      </c>
      <c r="I180">
        <f t="shared" si="26"/>
        <v>0.45</v>
      </c>
      <c r="J180">
        <f t="shared" si="25"/>
        <v>0.74827766418457031</v>
      </c>
    </row>
    <row r="181" spans="1:10" x14ac:dyDescent="0.25">
      <c r="A181" t="s">
        <v>221</v>
      </c>
      <c r="B181">
        <v>6</v>
      </c>
      <c r="C181">
        <v>3</v>
      </c>
      <c r="D181">
        <f t="shared" si="24"/>
        <v>0.5</v>
      </c>
      <c r="E181">
        <f t="shared" ref="E181:E238" si="27">1-BINOMDIST(C181-1,B181,0.5,TRUE)</f>
        <v>0.65625</v>
      </c>
      <c r="F181" t="s">
        <v>292</v>
      </c>
      <c r="G181">
        <v>20</v>
      </c>
      <c r="H181">
        <v>9</v>
      </c>
      <c r="I181">
        <f t="shared" si="26"/>
        <v>0.45</v>
      </c>
      <c r="J181">
        <f t="shared" si="25"/>
        <v>0.74827766418457031</v>
      </c>
    </row>
    <row r="182" spans="1:10" x14ac:dyDescent="0.25">
      <c r="A182" t="s">
        <v>221</v>
      </c>
      <c r="B182">
        <v>6</v>
      </c>
      <c r="C182">
        <v>3</v>
      </c>
      <c r="D182">
        <f t="shared" si="24"/>
        <v>0.5</v>
      </c>
      <c r="E182">
        <f t="shared" si="27"/>
        <v>0.65625</v>
      </c>
      <c r="F182" t="s">
        <v>292</v>
      </c>
      <c r="G182">
        <v>20</v>
      </c>
      <c r="H182">
        <v>9</v>
      </c>
      <c r="I182">
        <f t="shared" si="26"/>
        <v>0.45</v>
      </c>
      <c r="J182">
        <f t="shared" si="25"/>
        <v>0.74827766418457031</v>
      </c>
    </row>
    <row r="183" spans="1:10" x14ac:dyDescent="0.25">
      <c r="A183" t="s">
        <v>221</v>
      </c>
      <c r="B183">
        <v>6</v>
      </c>
      <c r="C183">
        <v>1</v>
      </c>
      <c r="D183">
        <f t="shared" si="24"/>
        <v>0.16666666666666666</v>
      </c>
      <c r="E183">
        <f t="shared" si="27"/>
        <v>0.984375</v>
      </c>
      <c r="F183" t="s">
        <v>292</v>
      </c>
      <c r="G183">
        <v>20</v>
      </c>
      <c r="H183">
        <v>9</v>
      </c>
      <c r="I183">
        <f t="shared" si="26"/>
        <v>0.45</v>
      </c>
      <c r="J183">
        <f t="shared" si="25"/>
        <v>0.74827766418457031</v>
      </c>
    </row>
    <row r="184" spans="1:10" x14ac:dyDescent="0.25">
      <c r="A184" t="s">
        <v>221</v>
      </c>
      <c r="B184">
        <v>6</v>
      </c>
      <c r="C184">
        <v>4</v>
      </c>
      <c r="D184">
        <f t="shared" si="24"/>
        <v>0.66666666666666663</v>
      </c>
      <c r="E184">
        <f t="shared" si="27"/>
        <v>0.34375</v>
      </c>
      <c r="F184" t="s">
        <v>294</v>
      </c>
      <c r="G184">
        <v>20</v>
      </c>
      <c r="H184">
        <v>9</v>
      </c>
      <c r="I184">
        <f t="shared" si="26"/>
        <v>0.45</v>
      </c>
      <c r="J184">
        <f t="shared" si="25"/>
        <v>0.74827766418457031</v>
      </c>
    </row>
    <row r="185" spans="1:10" x14ac:dyDescent="0.25">
      <c r="A185" t="s">
        <v>298</v>
      </c>
      <c r="B185">
        <v>40</v>
      </c>
      <c r="C185">
        <v>25</v>
      </c>
      <c r="D185">
        <f t="shared" si="24"/>
        <v>0.625</v>
      </c>
      <c r="E185" s="10">
        <f t="shared" si="27"/>
        <v>7.6929972081416165E-2</v>
      </c>
      <c r="F185" t="s">
        <v>294</v>
      </c>
      <c r="G185">
        <v>20</v>
      </c>
      <c r="H185">
        <v>9</v>
      </c>
      <c r="I185">
        <f t="shared" si="26"/>
        <v>0.45</v>
      </c>
      <c r="J185">
        <f t="shared" si="25"/>
        <v>0.74827766418457031</v>
      </c>
    </row>
    <row r="186" spans="1:10" x14ac:dyDescent="0.25">
      <c r="A186" t="s">
        <v>298</v>
      </c>
      <c r="B186">
        <v>40</v>
      </c>
      <c r="C186">
        <v>16</v>
      </c>
      <c r="D186">
        <f t="shared" si="24"/>
        <v>0.4</v>
      </c>
      <c r="E186">
        <f t="shared" si="27"/>
        <v>0.92307002791858384</v>
      </c>
      <c r="F186" t="s">
        <v>294</v>
      </c>
      <c r="G186">
        <v>20</v>
      </c>
      <c r="H186">
        <v>9</v>
      </c>
      <c r="I186">
        <f t="shared" si="26"/>
        <v>0.45</v>
      </c>
      <c r="J186">
        <f t="shared" si="25"/>
        <v>0.74827766418457031</v>
      </c>
    </row>
    <row r="187" spans="1:10" x14ac:dyDescent="0.25">
      <c r="A187" t="s">
        <v>298</v>
      </c>
      <c r="B187">
        <v>35</v>
      </c>
      <c r="C187">
        <v>19</v>
      </c>
      <c r="D187">
        <f t="shared" si="24"/>
        <v>0.54285714285714282</v>
      </c>
      <c r="E187">
        <f t="shared" si="27"/>
        <v>0.36793940042844042</v>
      </c>
      <c r="F187" t="s">
        <v>294</v>
      </c>
      <c r="G187">
        <v>20</v>
      </c>
      <c r="H187">
        <v>9</v>
      </c>
      <c r="I187">
        <f t="shared" si="26"/>
        <v>0.45</v>
      </c>
      <c r="J187">
        <f t="shared" si="25"/>
        <v>0.74827766418457031</v>
      </c>
    </row>
    <row r="188" spans="1:10" x14ac:dyDescent="0.25">
      <c r="A188" t="s">
        <v>298</v>
      </c>
      <c r="B188">
        <v>37</v>
      </c>
      <c r="C188">
        <v>16</v>
      </c>
      <c r="D188">
        <f t="shared" si="24"/>
        <v>0.43243243243243246</v>
      </c>
      <c r="E188">
        <f t="shared" si="27"/>
        <v>0.83799569995608181</v>
      </c>
      <c r="F188" t="s">
        <v>294</v>
      </c>
      <c r="G188">
        <v>20</v>
      </c>
      <c r="H188">
        <v>9</v>
      </c>
      <c r="I188">
        <f t="shared" si="26"/>
        <v>0.45</v>
      </c>
      <c r="J188">
        <f t="shared" si="25"/>
        <v>0.74827766418457031</v>
      </c>
    </row>
    <row r="189" spans="1:10" x14ac:dyDescent="0.25">
      <c r="A189" t="s">
        <v>298</v>
      </c>
      <c r="B189">
        <v>40</v>
      </c>
      <c r="C189">
        <v>14</v>
      </c>
      <c r="D189">
        <f t="shared" si="24"/>
        <v>0.35</v>
      </c>
      <c r="E189">
        <f t="shared" si="27"/>
        <v>0.98076134585789987</v>
      </c>
      <c r="F189" t="s">
        <v>295</v>
      </c>
      <c r="J189">
        <v>0.74839909350964506</v>
      </c>
    </row>
    <row r="190" spans="1:10" x14ac:dyDescent="0.25">
      <c r="A190" t="s">
        <v>298</v>
      </c>
      <c r="B190">
        <v>40</v>
      </c>
      <c r="C190">
        <v>24</v>
      </c>
      <c r="D190">
        <f t="shared" si="24"/>
        <v>0.6</v>
      </c>
      <c r="E190">
        <f t="shared" si="27"/>
        <v>0.13409362552738457</v>
      </c>
      <c r="F190" t="s">
        <v>297</v>
      </c>
      <c r="G190">
        <v>144</v>
      </c>
      <c r="H190">
        <v>68</v>
      </c>
      <c r="I190">
        <f>H190/G190</f>
        <v>0.47222222222222221</v>
      </c>
      <c r="J190">
        <f>1-BINOMDIST(H190-1,G190,0.5,TRUE)</f>
        <v>0.77331415028451256</v>
      </c>
    </row>
    <row r="191" spans="1:10" x14ac:dyDescent="0.25">
      <c r="A191" t="s">
        <v>298</v>
      </c>
      <c r="B191">
        <v>40</v>
      </c>
      <c r="C191">
        <v>24</v>
      </c>
      <c r="D191">
        <f t="shared" si="24"/>
        <v>0.6</v>
      </c>
      <c r="E191">
        <f t="shared" si="27"/>
        <v>0.13409362552738457</v>
      </c>
      <c r="F191" t="s">
        <v>298</v>
      </c>
      <c r="G191">
        <v>40</v>
      </c>
      <c r="H191">
        <v>18</v>
      </c>
      <c r="I191">
        <f>H191/G191</f>
        <v>0.45</v>
      </c>
      <c r="J191">
        <f>1-BINOMDIST(H191-1,G191,0.5,TRUE)</f>
        <v>0.78520474607830681</v>
      </c>
    </row>
    <row r="192" spans="1:10" x14ac:dyDescent="0.25">
      <c r="A192" t="s">
        <v>298</v>
      </c>
      <c r="B192">
        <v>40</v>
      </c>
      <c r="C192">
        <v>18</v>
      </c>
      <c r="D192">
        <f t="shared" si="24"/>
        <v>0.45</v>
      </c>
      <c r="E192">
        <f t="shared" si="27"/>
        <v>0.78520474607830681</v>
      </c>
      <c r="F192" t="s">
        <v>295</v>
      </c>
      <c r="J192">
        <v>0.83768273307154639</v>
      </c>
    </row>
    <row r="193" spans="1:32" x14ac:dyDescent="0.25">
      <c r="A193" t="s">
        <v>298</v>
      </c>
      <c r="B193">
        <v>40</v>
      </c>
      <c r="C193">
        <v>22</v>
      </c>
      <c r="D193">
        <f t="shared" si="24"/>
        <v>0.55000000000000004</v>
      </c>
      <c r="E193">
        <f t="shared" si="27"/>
        <v>0.3179140013144206</v>
      </c>
      <c r="F193" t="s">
        <v>298</v>
      </c>
      <c r="G193">
        <v>37</v>
      </c>
      <c r="H193">
        <v>16</v>
      </c>
      <c r="I193">
        <f>H193/G193</f>
        <v>0.43243243243243246</v>
      </c>
      <c r="J193">
        <f t="shared" ref="J193:J217" si="28">1-BINOMDIST(H193-1,G193,0.5,TRUE)</f>
        <v>0.83799569995608181</v>
      </c>
    </row>
    <row r="194" spans="1:32" x14ac:dyDescent="0.25">
      <c r="A194" t="s">
        <v>298</v>
      </c>
      <c r="B194">
        <v>40</v>
      </c>
      <c r="C194">
        <v>21</v>
      </c>
      <c r="D194">
        <f t="shared" si="24"/>
        <v>0.52500000000000002</v>
      </c>
      <c r="E194">
        <f t="shared" si="27"/>
        <v>0.43731465619021059</v>
      </c>
      <c r="F194" t="s">
        <v>263</v>
      </c>
      <c r="G194">
        <v>8</v>
      </c>
      <c r="H194">
        <f>G194*I194</f>
        <v>3</v>
      </c>
      <c r="I194">
        <v>0.375</v>
      </c>
      <c r="J194">
        <f t="shared" si="28"/>
        <v>0.85546875</v>
      </c>
      <c r="AF194" s="55"/>
    </row>
    <row r="195" spans="1:32" x14ac:dyDescent="0.25">
      <c r="A195" t="s">
        <v>298</v>
      </c>
      <c r="B195">
        <v>40</v>
      </c>
      <c r="C195">
        <v>23</v>
      </c>
      <c r="D195">
        <f t="shared" si="24"/>
        <v>0.57499999999999996</v>
      </c>
      <c r="E195">
        <f t="shared" si="27"/>
        <v>0.21479525392169319</v>
      </c>
      <c r="F195" t="s">
        <v>263</v>
      </c>
      <c r="G195">
        <v>8</v>
      </c>
      <c r="H195">
        <f>G195*I195</f>
        <v>3</v>
      </c>
      <c r="I195">
        <v>0.375</v>
      </c>
      <c r="J195">
        <f t="shared" si="28"/>
        <v>0.85546875</v>
      </c>
    </row>
    <row r="196" spans="1:32" x14ac:dyDescent="0.25">
      <c r="A196" t="s">
        <v>298</v>
      </c>
      <c r="B196">
        <v>40</v>
      </c>
      <c r="C196">
        <v>24</v>
      </c>
      <c r="D196">
        <f t="shared" si="24"/>
        <v>0.6</v>
      </c>
      <c r="E196">
        <f t="shared" si="27"/>
        <v>0.13409362552738457</v>
      </c>
      <c r="F196" t="s">
        <v>263</v>
      </c>
      <c r="G196">
        <v>8</v>
      </c>
      <c r="H196">
        <f>G196*I196</f>
        <v>3</v>
      </c>
      <c r="I196">
        <v>0.375</v>
      </c>
      <c r="J196">
        <f t="shared" si="28"/>
        <v>0.85546875</v>
      </c>
    </row>
    <row r="197" spans="1:32" x14ac:dyDescent="0.25">
      <c r="A197" t="s">
        <v>298</v>
      </c>
      <c r="B197">
        <v>40</v>
      </c>
      <c r="C197">
        <v>17</v>
      </c>
      <c r="D197">
        <f t="shared" si="24"/>
        <v>0.42499999999999999</v>
      </c>
      <c r="E197">
        <f t="shared" si="27"/>
        <v>0.86590637447261543</v>
      </c>
      <c r="F197" t="s">
        <v>263</v>
      </c>
      <c r="G197">
        <v>8</v>
      </c>
      <c r="H197">
        <f>G197*I197</f>
        <v>3</v>
      </c>
      <c r="I197">
        <v>0.375</v>
      </c>
      <c r="J197">
        <f t="shared" si="28"/>
        <v>0.85546875</v>
      </c>
    </row>
    <row r="198" spans="1:32" x14ac:dyDescent="0.25">
      <c r="A198" t="s">
        <v>298</v>
      </c>
      <c r="B198">
        <v>36</v>
      </c>
      <c r="C198">
        <v>18</v>
      </c>
      <c r="D198">
        <f t="shared" si="24"/>
        <v>0.5</v>
      </c>
      <c r="E198">
        <f t="shared" si="27"/>
        <v>0.56603029978577979</v>
      </c>
      <c r="F198" t="s">
        <v>298</v>
      </c>
      <c r="G198">
        <v>40</v>
      </c>
      <c r="H198">
        <v>17</v>
      </c>
      <c r="I198">
        <f>H198/G198</f>
        <v>0.42499999999999999</v>
      </c>
      <c r="J198">
        <f t="shared" si="28"/>
        <v>0.86590637447261543</v>
      </c>
    </row>
    <row r="199" spans="1:32" x14ac:dyDescent="0.25">
      <c r="A199" t="s">
        <v>298</v>
      </c>
      <c r="B199">
        <v>39</v>
      </c>
      <c r="C199">
        <v>22</v>
      </c>
      <c r="D199">
        <f t="shared" si="24"/>
        <v>0.5641025641025641</v>
      </c>
      <c r="E199">
        <f t="shared" si="27"/>
        <v>0.26119869024842046</v>
      </c>
      <c r="F199" t="s">
        <v>318</v>
      </c>
      <c r="G199">
        <v>20</v>
      </c>
      <c r="H199">
        <v>8</v>
      </c>
      <c r="I199">
        <f t="shared" ref="I199:I210" si="29">H199/20</f>
        <v>0.4</v>
      </c>
      <c r="J199">
        <f t="shared" si="28"/>
        <v>0.86841201782226551</v>
      </c>
    </row>
    <row r="200" spans="1:32" x14ac:dyDescent="0.25">
      <c r="A200" t="s">
        <v>298</v>
      </c>
      <c r="B200">
        <v>40</v>
      </c>
      <c r="C200">
        <v>22</v>
      </c>
      <c r="D200">
        <f t="shared" ref="D200:D201" si="30">C200/B200</f>
        <v>0.55000000000000004</v>
      </c>
      <c r="E200">
        <f t="shared" ref="E200:E201" si="31">1-BINOMDIST(C200-1,B200,0.5,TRUE)</f>
        <v>0.3179140013144206</v>
      </c>
      <c r="F200" t="s">
        <v>318</v>
      </c>
      <c r="G200">
        <v>20</v>
      </c>
      <c r="H200">
        <v>8</v>
      </c>
      <c r="I200">
        <f t="shared" si="29"/>
        <v>0.4</v>
      </c>
      <c r="J200">
        <f t="shared" si="28"/>
        <v>0.86841201782226551</v>
      </c>
    </row>
    <row r="201" spans="1:32" x14ac:dyDescent="0.25">
      <c r="A201" t="s">
        <v>298</v>
      </c>
      <c r="B201">
        <v>40</v>
      </c>
      <c r="C201">
        <v>22</v>
      </c>
      <c r="D201">
        <f t="shared" si="30"/>
        <v>0.55000000000000004</v>
      </c>
      <c r="E201">
        <f t="shared" si="31"/>
        <v>0.3179140013144206</v>
      </c>
      <c r="F201" t="s">
        <v>318</v>
      </c>
      <c r="G201">
        <v>20</v>
      </c>
      <c r="H201">
        <v>8</v>
      </c>
      <c r="I201">
        <f t="shared" si="29"/>
        <v>0.4</v>
      </c>
      <c r="J201">
        <f t="shared" si="28"/>
        <v>0.86841201782226551</v>
      </c>
    </row>
    <row r="202" spans="1:32" x14ac:dyDescent="0.25">
      <c r="A202" t="s">
        <v>298</v>
      </c>
      <c r="B202">
        <v>40</v>
      </c>
      <c r="C202">
        <v>21</v>
      </c>
      <c r="D202">
        <f t="shared" si="24"/>
        <v>0.52500000000000002</v>
      </c>
      <c r="E202">
        <f t="shared" si="27"/>
        <v>0.43731465619021059</v>
      </c>
      <c r="F202" t="s">
        <v>318</v>
      </c>
      <c r="G202">
        <v>20</v>
      </c>
      <c r="H202">
        <v>8</v>
      </c>
      <c r="I202">
        <f t="shared" si="29"/>
        <v>0.4</v>
      </c>
      <c r="J202">
        <f t="shared" si="28"/>
        <v>0.86841201782226551</v>
      </c>
    </row>
    <row r="203" spans="1:32" x14ac:dyDescent="0.25">
      <c r="A203" t="s">
        <v>263</v>
      </c>
      <c r="B203">
        <v>8</v>
      </c>
      <c r="C203">
        <f t="shared" ref="C203:C230" si="32">B203*D203</f>
        <v>1</v>
      </c>
      <c r="D203">
        <v>0.125</v>
      </c>
      <c r="E203">
        <f t="shared" si="27"/>
        <v>0.99609375</v>
      </c>
      <c r="F203" t="s">
        <v>318</v>
      </c>
      <c r="G203">
        <v>20</v>
      </c>
      <c r="H203">
        <v>8</v>
      </c>
      <c r="I203">
        <f t="shared" si="29"/>
        <v>0.4</v>
      </c>
      <c r="J203">
        <f t="shared" si="28"/>
        <v>0.86841201782226551</v>
      </c>
    </row>
    <row r="204" spans="1:32" x14ac:dyDescent="0.25">
      <c r="A204" t="s">
        <v>263</v>
      </c>
      <c r="B204">
        <v>8</v>
      </c>
      <c r="C204">
        <f t="shared" si="32"/>
        <v>1</v>
      </c>
      <c r="D204">
        <v>0.125</v>
      </c>
      <c r="E204">
        <f t="shared" si="27"/>
        <v>0.99609375</v>
      </c>
      <c r="F204" t="s">
        <v>318</v>
      </c>
      <c r="G204">
        <v>20</v>
      </c>
      <c r="H204">
        <v>8</v>
      </c>
      <c r="I204">
        <f t="shared" si="29"/>
        <v>0.4</v>
      </c>
      <c r="J204">
        <f t="shared" si="28"/>
        <v>0.86841201782226551</v>
      </c>
    </row>
    <row r="205" spans="1:32" x14ac:dyDescent="0.25">
      <c r="A205" t="s">
        <v>263</v>
      </c>
      <c r="B205">
        <v>8</v>
      </c>
      <c r="C205">
        <f t="shared" si="32"/>
        <v>2</v>
      </c>
      <c r="D205">
        <v>0.25</v>
      </c>
      <c r="E205">
        <f t="shared" si="27"/>
        <v>0.96484375</v>
      </c>
      <c r="F205" t="s">
        <v>318</v>
      </c>
      <c r="G205">
        <v>20</v>
      </c>
      <c r="H205">
        <v>8</v>
      </c>
      <c r="I205">
        <f t="shared" si="29"/>
        <v>0.4</v>
      </c>
      <c r="J205">
        <f t="shared" si="28"/>
        <v>0.86841201782226551</v>
      </c>
    </row>
    <row r="206" spans="1:32" x14ac:dyDescent="0.25">
      <c r="A206" t="s">
        <v>263</v>
      </c>
      <c r="B206">
        <v>8</v>
      </c>
      <c r="C206">
        <f t="shared" si="32"/>
        <v>2</v>
      </c>
      <c r="D206">
        <v>0.25</v>
      </c>
      <c r="E206">
        <f t="shared" si="27"/>
        <v>0.96484375</v>
      </c>
      <c r="F206" t="s">
        <v>318</v>
      </c>
      <c r="G206">
        <v>20</v>
      </c>
      <c r="H206">
        <v>8</v>
      </c>
      <c r="I206">
        <f t="shared" si="29"/>
        <v>0.4</v>
      </c>
      <c r="J206">
        <f t="shared" si="28"/>
        <v>0.86841201782226551</v>
      </c>
    </row>
    <row r="207" spans="1:32" x14ac:dyDescent="0.25">
      <c r="A207" t="s">
        <v>263</v>
      </c>
      <c r="B207">
        <v>8</v>
      </c>
      <c r="C207">
        <f t="shared" si="32"/>
        <v>2</v>
      </c>
      <c r="D207">
        <v>0.25</v>
      </c>
      <c r="E207">
        <f t="shared" si="27"/>
        <v>0.96484375</v>
      </c>
      <c r="F207" t="s">
        <v>292</v>
      </c>
      <c r="G207">
        <v>20</v>
      </c>
      <c r="H207">
        <v>8</v>
      </c>
      <c r="I207">
        <f t="shared" si="29"/>
        <v>0.4</v>
      </c>
      <c r="J207">
        <f t="shared" si="28"/>
        <v>0.86841201782226551</v>
      </c>
    </row>
    <row r="208" spans="1:32" x14ac:dyDescent="0.25">
      <c r="A208" t="s">
        <v>263</v>
      </c>
      <c r="B208">
        <v>8</v>
      </c>
      <c r="C208">
        <f t="shared" si="32"/>
        <v>3</v>
      </c>
      <c r="D208">
        <v>0.375</v>
      </c>
      <c r="E208">
        <f t="shared" si="27"/>
        <v>0.85546875</v>
      </c>
      <c r="F208" t="s">
        <v>292</v>
      </c>
      <c r="G208">
        <v>20</v>
      </c>
      <c r="H208">
        <v>8</v>
      </c>
      <c r="I208">
        <f t="shared" si="29"/>
        <v>0.4</v>
      </c>
      <c r="J208">
        <f t="shared" si="28"/>
        <v>0.86841201782226551</v>
      </c>
    </row>
    <row r="209" spans="1:10" x14ac:dyDescent="0.25">
      <c r="A209" t="s">
        <v>263</v>
      </c>
      <c r="B209">
        <v>8</v>
      </c>
      <c r="C209">
        <f t="shared" si="32"/>
        <v>3</v>
      </c>
      <c r="D209">
        <v>0.375</v>
      </c>
      <c r="E209">
        <f t="shared" si="27"/>
        <v>0.85546875</v>
      </c>
      <c r="F209" t="s">
        <v>294</v>
      </c>
      <c r="G209">
        <v>20</v>
      </c>
      <c r="H209">
        <v>8</v>
      </c>
      <c r="I209">
        <f t="shared" si="29"/>
        <v>0.4</v>
      </c>
      <c r="J209">
        <f t="shared" si="28"/>
        <v>0.86841201782226551</v>
      </c>
    </row>
    <row r="210" spans="1:10" x14ac:dyDescent="0.25">
      <c r="A210" t="s">
        <v>263</v>
      </c>
      <c r="B210">
        <v>8</v>
      </c>
      <c r="C210">
        <f t="shared" si="32"/>
        <v>3</v>
      </c>
      <c r="D210">
        <v>0.375</v>
      </c>
      <c r="E210">
        <f t="shared" si="27"/>
        <v>0.85546875</v>
      </c>
      <c r="F210" t="s">
        <v>294</v>
      </c>
      <c r="G210">
        <v>20</v>
      </c>
      <c r="H210">
        <v>8</v>
      </c>
      <c r="I210">
        <f t="shared" si="29"/>
        <v>0.4</v>
      </c>
      <c r="J210">
        <f t="shared" si="28"/>
        <v>0.86841201782226551</v>
      </c>
    </row>
    <row r="211" spans="1:10" x14ac:dyDescent="0.25">
      <c r="A211" t="s">
        <v>263</v>
      </c>
      <c r="B211">
        <v>8</v>
      </c>
      <c r="C211">
        <f t="shared" si="32"/>
        <v>3</v>
      </c>
      <c r="D211">
        <v>0.375</v>
      </c>
      <c r="E211">
        <f t="shared" si="27"/>
        <v>0.85546875</v>
      </c>
      <c r="F211" t="s">
        <v>221</v>
      </c>
      <c r="G211">
        <v>6</v>
      </c>
      <c r="H211">
        <v>2</v>
      </c>
      <c r="I211">
        <f t="shared" ref="I211:I217" si="33">H211/G211</f>
        <v>0.33333333333333331</v>
      </c>
      <c r="J211">
        <f t="shared" si="28"/>
        <v>0.890625</v>
      </c>
    </row>
    <row r="212" spans="1:10" x14ac:dyDescent="0.25">
      <c r="A212" t="s">
        <v>263</v>
      </c>
      <c r="B212">
        <v>8</v>
      </c>
      <c r="C212">
        <f t="shared" si="32"/>
        <v>4</v>
      </c>
      <c r="D212">
        <v>0.5</v>
      </c>
      <c r="E212">
        <f t="shared" si="27"/>
        <v>0.63671875</v>
      </c>
      <c r="F212" t="s">
        <v>221</v>
      </c>
      <c r="G212">
        <v>6</v>
      </c>
      <c r="H212">
        <v>2</v>
      </c>
      <c r="I212">
        <f t="shared" si="33"/>
        <v>0.33333333333333331</v>
      </c>
      <c r="J212">
        <f t="shared" si="28"/>
        <v>0.890625</v>
      </c>
    </row>
    <row r="213" spans="1:10" x14ac:dyDescent="0.25">
      <c r="A213" t="s">
        <v>263</v>
      </c>
      <c r="B213">
        <v>8</v>
      </c>
      <c r="C213">
        <f t="shared" si="32"/>
        <v>4</v>
      </c>
      <c r="D213">
        <v>0.5</v>
      </c>
      <c r="E213">
        <f t="shared" si="27"/>
        <v>0.63671875</v>
      </c>
      <c r="F213" t="s">
        <v>221</v>
      </c>
      <c r="G213">
        <v>6</v>
      </c>
      <c r="H213">
        <v>2</v>
      </c>
      <c r="I213">
        <f t="shared" si="33"/>
        <v>0.33333333333333331</v>
      </c>
      <c r="J213">
        <f t="shared" si="28"/>
        <v>0.890625</v>
      </c>
    </row>
    <row r="214" spans="1:10" x14ac:dyDescent="0.25">
      <c r="A214" t="s">
        <v>263</v>
      </c>
      <c r="B214">
        <v>8</v>
      </c>
      <c r="C214">
        <f t="shared" si="32"/>
        <v>4</v>
      </c>
      <c r="D214">
        <v>0.5</v>
      </c>
      <c r="E214">
        <f t="shared" si="27"/>
        <v>0.63671875</v>
      </c>
      <c r="F214" t="s">
        <v>221</v>
      </c>
      <c r="G214">
        <v>6</v>
      </c>
      <c r="H214">
        <v>2</v>
      </c>
      <c r="I214">
        <f t="shared" si="33"/>
        <v>0.33333333333333331</v>
      </c>
      <c r="J214">
        <f t="shared" si="28"/>
        <v>0.890625</v>
      </c>
    </row>
    <row r="215" spans="1:10" x14ac:dyDescent="0.25">
      <c r="A215" t="s">
        <v>263</v>
      </c>
      <c r="B215">
        <v>8</v>
      </c>
      <c r="C215">
        <f t="shared" si="32"/>
        <v>4</v>
      </c>
      <c r="D215">
        <v>0.5</v>
      </c>
      <c r="E215">
        <f t="shared" si="27"/>
        <v>0.63671875</v>
      </c>
      <c r="F215" t="s">
        <v>297</v>
      </c>
      <c r="G215">
        <v>144</v>
      </c>
      <c r="H215">
        <v>65</v>
      </c>
      <c r="I215">
        <f t="shared" si="33"/>
        <v>0.4513888888888889</v>
      </c>
      <c r="J215">
        <f t="shared" si="28"/>
        <v>0.89442367972835324</v>
      </c>
    </row>
    <row r="216" spans="1:10" x14ac:dyDescent="0.25">
      <c r="A216" t="s">
        <v>263</v>
      </c>
      <c r="B216">
        <v>8</v>
      </c>
      <c r="C216">
        <f t="shared" si="32"/>
        <v>4</v>
      </c>
      <c r="D216">
        <v>0.5</v>
      </c>
      <c r="E216">
        <f t="shared" si="27"/>
        <v>0.63671875</v>
      </c>
      <c r="F216" t="s">
        <v>297</v>
      </c>
      <c r="G216">
        <v>144</v>
      </c>
      <c r="H216">
        <v>64</v>
      </c>
      <c r="I216">
        <f t="shared" si="33"/>
        <v>0.44444444444444442</v>
      </c>
      <c r="J216">
        <f t="shared" si="28"/>
        <v>0.92183007895998015</v>
      </c>
    </row>
    <row r="217" spans="1:10" x14ac:dyDescent="0.25">
      <c r="A217" t="s">
        <v>263</v>
      </c>
      <c r="B217">
        <v>8</v>
      </c>
      <c r="C217">
        <f t="shared" si="32"/>
        <v>5</v>
      </c>
      <c r="D217">
        <v>0.625</v>
      </c>
      <c r="E217">
        <f t="shared" si="27"/>
        <v>0.36328125</v>
      </c>
      <c r="F217" t="s">
        <v>298</v>
      </c>
      <c r="G217">
        <v>40</v>
      </c>
      <c r="H217">
        <v>16</v>
      </c>
      <c r="I217">
        <f t="shared" si="33"/>
        <v>0.4</v>
      </c>
      <c r="J217">
        <f t="shared" si="28"/>
        <v>0.92307002791858384</v>
      </c>
    </row>
    <row r="218" spans="1:10" x14ac:dyDescent="0.25">
      <c r="A218" t="s">
        <v>263</v>
      </c>
      <c r="B218">
        <v>8</v>
      </c>
      <c r="C218">
        <f t="shared" si="32"/>
        <v>5</v>
      </c>
      <c r="D218">
        <v>0.625</v>
      </c>
      <c r="E218">
        <f t="shared" si="27"/>
        <v>0.36328125</v>
      </c>
      <c r="F218" t="s">
        <v>295</v>
      </c>
      <c r="J218">
        <v>0.9364528777866874</v>
      </c>
    </row>
    <row r="219" spans="1:10" x14ac:dyDescent="0.25">
      <c r="A219" t="s">
        <v>263</v>
      </c>
      <c r="B219">
        <v>8</v>
      </c>
      <c r="C219">
        <f t="shared" si="32"/>
        <v>5</v>
      </c>
      <c r="D219">
        <v>0.625</v>
      </c>
      <c r="E219">
        <f t="shared" si="27"/>
        <v>0.36328125</v>
      </c>
      <c r="F219" t="s">
        <v>318</v>
      </c>
      <c r="G219">
        <v>20</v>
      </c>
      <c r="H219">
        <v>7</v>
      </c>
      <c r="I219">
        <f t="shared" ref="I219:I226" si="34">H219/20</f>
        <v>0.35</v>
      </c>
      <c r="J219">
        <f t="shared" ref="J219:J238" si="35">1-BINOMDIST(H219-1,G219,0.5,TRUE)</f>
        <v>0.94234085083007813</v>
      </c>
    </row>
    <row r="220" spans="1:10" x14ac:dyDescent="0.25">
      <c r="A220" t="s">
        <v>263</v>
      </c>
      <c r="B220">
        <v>8</v>
      </c>
      <c r="C220">
        <f t="shared" si="32"/>
        <v>6</v>
      </c>
      <c r="D220">
        <v>0.75</v>
      </c>
      <c r="E220">
        <f t="shared" si="27"/>
        <v>0.14453125</v>
      </c>
      <c r="F220" t="s">
        <v>292</v>
      </c>
      <c r="G220">
        <v>20</v>
      </c>
      <c r="H220">
        <v>7</v>
      </c>
      <c r="I220">
        <f t="shared" si="34"/>
        <v>0.35</v>
      </c>
      <c r="J220">
        <f t="shared" si="35"/>
        <v>0.94234085083007813</v>
      </c>
    </row>
    <row r="221" spans="1:10" x14ac:dyDescent="0.25">
      <c r="A221" t="s">
        <v>263</v>
      </c>
      <c r="B221">
        <v>8</v>
      </c>
      <c r="C221">
        <f t="shared" si="32"/>
        <v>6</v>
      </c>
      <c r="D221">
        <v>0.75</v>
      </c>
      <c r="E221">
        <f t="shared" si="27"/>
        <v>0.14453125</v>
      </c>
      <c r="F221" t="s">
        <v>292</v>
      </c>
      <c r="G221">
        <v>20</v>
      </c>
      <c r="H221">
        <v>7</v>
      </c>
      <c r="I221">
        <f t="shared" si="34"/>
        <v>0.35</v>
      </c>
      <c r="J221">
        <f t="shared" si="35"/>
        <v>0.94234085083007813</v>
      </c>
    </row>
    <row r="222" spans="1:10" x14ac:dyDescent="0.25">
      <c r="A222" t="s">
        <v>263</v>
      </c>
      <c r="B222">
        <v>8</v>
      </c>
      <c r="C222">
        <f t="shared" si="32"/>
        <v>6</v>
      </c>
      <c r="D222">
        <v>0.75</v>
      </c>
      <c r="E222">
        <f t="shared" si="27"/>
        <v>0.14453125</v>
      </c>
      <c r="F222" t="s">
        <v>292</v>
      </c>
      <c r="G222">
        <v>20</v>
      </c>
      <c r="H222">
        <v>7</v>
      </c>
      <c r="I222">
        <f t="shared" si="34"/>
        <v>0.35</v>
      </c>
      <c r="J222">
        <f t="shared" si="35"/>
        <v>0.94234085083007813</v>
      </c>
    </row>
    <row r="223" spans="1:10" x14ac:dyDescent="0.25">
      <c r="A223" t="s">
        <v>263</v>
      </c>
      <c r="B223">
        <v>8</v>
      </c>
      <c r="C223">
        <f t="shared" si="32"/>
        <v>7</v>
      </c>
      <c r="D223">
        <v>0.875</v>
      </c>
      <c r="E223">
        <f t="shared" si="27"/>
        <v>3.515625E-2</v>
      </c>
      <c r="F223" t="s">
        <v>292</v>
      </c>
      <c r="G223">
        <v>20</v>
      </c>
      <c r="H223">
        <v>7</v>
      </c>
      <c r="I223">
        <f t="shared" si="34"/>
        <v>0.35</v>
      </c>
      <c r="J223">
        <f t="shared" si="35"/>
        <v>0.94234085083007813</v>
      </c>
    </row>
    <row r="224" spans="1:10" x14ac:dyDescent="0.25">
      <c r="A224" t="s">
        <v>263</v>
      </c>
      <c r="B224">
        <v>8</v>
      </c>
      <c r="C224">
        <f t="shared" si="32"/>
        <v>7</v>
      </c>
      <c r="D224">
        <v>0.875</v>
      </c>
      <c r="E224">
        <f t="shared" si="27"/>
        <v>3.515625E-2</v>
      </c>
      <c r="F224" t="s">
        <v>292</v>
      </c>
      <c r="G224">
        <v>20</v>
      </c>
      <c r="H224">
        <v>7</v>
      </c>
      <c r="I224">
        <f t="shared" si="34"/>
        <v>0.35</v>
      </c>
      <c r="J224">
        <f t="shared" si="35"/>
        <v>0.94234085083007813</v>
      </c>
    </row>
    <row r="225" spans="1:10" x14ac:dyDescent="0.25">
      <c r="A225" t="s">
        <v>263</v>
      </c>
      <c r="B225">
        <v>8</v>
      </c>
      <c r="C225">
        <f t="shared" si="32"/>
        <v>8</v>
      </c>
      <c r="D225">
        <v>1</v>
      </c>
      <c r="E225">
        <f t="shared" si="27"/>
        <v>3.90625E-3</v>
      </c>
      <c r="F225" t="s">
        <v>294</v>
      </c>
      <c r="G225">
        <v>20</v>
      </c>
      <c r="H225">
        <v>7</v>
      </c>
      <c r="I225">
        <f t="shared" si="34"/>
        <v>0.35</v>
      </c>
      <c r="J225">
        <f t="shared" si="35"/>
        <v>0.94234085083007813</v>
      </c>
    </row>
    <row r="226" spans="1:10" x14ac:dyDescent="0.25">
      <c r="A226" t="s">
        <v>263</v>
      </c>
      <c r="B226">
        <v>8</v>
      </c>
      <c r="C226">
        <f t="shared" si="32"/>
        <v>8</v>
      </c>
      <c r="D226">
        <v>1</v>
      </c>
      <c r="E226">
        <f t="shared" si="27"/>
        <v>3.90625E-3</v>
      </c>
      <c r="F226" t="s">
        <v>294</v>
      </c>
      <c r="G226">
        <v>20</v>
      </c>
      <c r="H226">
        <v>7</v>
      </c>
      <c r="I226">
        <f t="shared" si="34"/>
        <v>0.35</v>
      </c>
      <c r="J226">
        <f t="shared" si="35"/>
        <v>0.94234085083007813</v>
      </c>
    </row>
    <row r="227" spans="1:10" x14ac:dyDescent="0.25">
      <c r="A227" t="s">
        <v>263</v>
      </c>
      <c r="B227">
        <v>8</v>
      </c>
      <c r="C227">
        <f t="shared" si="32"/>
        <v>8</v>
      </c>
      <c r="D227">
        <v>1</v>
      </c>
      <c r="E227">
        <f t="shared" si="27"/>
        <v>3.90625E-3</v>
      </c>
      <c r="F227" t="s">
        <v>263</v>
      </c>
      <c r="G227">
        <v>8</v>
      </c>
      <c r="H227">
        <f>G227*I227</f>
        <v>2</v>
      </c>
      <c r="I227">
        <v>0.25</v>
      </c>
      <c r="J227">
        <f t="shared" si="35"/>
        <v>0.96484375</v>
      </c>
    </row>
    <row r="228" spans="1:10" x14ac:dyDescent="0.25">
      <c r="A228" t="s">
        <v>263</v>
      </c>
      <c r="B228">
        <v>8</v>
      </c>
      <c r="C228">
        <f t="shared" si="32"/>
        <v>8</v>
      </c>
      <c r="D228">
        <v>1</v>
      </c>
      <c r="E228">
        <f t="shared" si="27"/>
        <v>3.90625E-3</v>
      </c>
      <c r="F228" t="s">
        <v>263</v>
      </c>
      <c r="G228">
        <v>8</v>
      </c>
      <c r="H228">
        <f>G228*I228</f>
        <v>2</v>
      </c>
      <c r="I228">
        <v>0.25</v>
      </c>
      <c r="J228">
        <f t="shared" si="35"/>
        <v>0.96484375</v>
      </c>
    </row>
    <row r="229" spans="1:10" x14ac:dyDescent="0.25">
      <c r="A229" t="s">
        <v>263</v>
      </c>
      <c r="B229">
        <v>8</v>
      </c>
      <c r="C229">
        <f t="shared" si="32"/>
        <v>8</v>
      </c>
      <c r="D229">
        <v>1</v>
      </c>
      <c r="E229">
        <f t="shared" si="27"/>
        <v>3.90625E-3</v>
      </c>
      <c r="F229" t="s">
        <v>263</v>
      </c>
      <c r="G229">
        <v>8</v>
      </c>
      <c r="H229">
        <f>G229*I229</f>
        <v>2</v>
      </c>
      <c r="I229">
        <v>0.25</v>
      </c>
      <c r="J229">
        <f t="shared" si="35"/>
        <v>0.96484375</v>
      </c>
    </row>
    <row r="230" spans="1:10" x14ac:dyDescent="0.25">
      <c r="A230" t="s">
        <v>263</v>
      </c>
      <c r="B230">
        <v>8</v>
      </c>
      <c r="C230">
        <f t="shared" si="32"/>
        <v>8</v>
      </c>
      <c r="D230">
        <v>1</v>
      </c>
      <c r="E230">
        <f t="shared" si="27"/>
        <v>3.90625E-3</v>
      </c>
      <c r="F230" t="s">
        <v>318</v>
      </c>
      <c r="G230">
        <v>20</v>
      </c>
      <c r="H230">
        <v>6</v>
      </c>
      <c r="I230">
        <f>H230/20</f>
        <v>0.3</v>
      </c>
      <c r="J230">
        <f t="shared" si="35"/>
        <v>0.97930526733398438</v>
      </c>
    </row>
    <row r="231" spans="1:10" x14ac:dyDescent="0.25">
      <c r="A231" t="s">
        <v>382</v>
      </c>
      <c r="B231">
        <v>120</v>
      </c>
      <c r="C231">
        <v>90</v>
      </c>
      <c r="D231">
        <f t="shared" si="24"/>
        <v>0.75</v>
      </c>
      <c r="E231" s="10">
        <f t="shared" si="27"/>
        <v>1.8863766548804506E-8</v>
      </c>
      <c r="F231" t="s">
        <v>318</v>
      </c>
      <c r="G231">
        <v>20</v>
      </c>
      <c r="H231">
        <v>6</v>
      </c>
      <c r="I231">
        <f>H231/20</f>
        <v>0.3</v>
      </c>
      <c r="J231">
        <f t="shared" si="35"/>
        <v>0.97930526733398438</v>
      </c>
    </row>
    <row r="232" spans="1:10" x14ac:dyDescent="0.25">
      <c r="A232" t="s">
        <v>382</v>
      </c>
      <c r="B232">
        <v>120</v>
      </c>
      <c r="C232">
        <v>86</v>
      </c>
      <c r="D232">
        <f t="shared" si="24"/>
        <v>0.71666666666666667</v>
      </c>
      <c r="E232" s="10">
        <f t="shared" si="27"/>
        <v>1.1376289522635474E-6</v>
      </c>
      <c r="F232" t="s">
        <v>318</v>
      </c>
      <c r="G232">
        <v>20</v>
      </c>
      <c r="H232">
        <v>6</v>
      </c>
      <c r="I232">
        <f>H232/20</f>
        <v>0.3</v>
      </c>
      <c r="J232">
        <f t="shared" si="35"/>
        <v>0.97930526733398438</v>
      </c>
    </row>
    <row r="233" spans="1:10" x14ac:dyDescent="0.25">
      <c r="A233" t="s">
        <v>382</v>
      </c>
      <c r="B233">
        <v>120</v>
      </c>
      <c r="C233">
        <v>94</v>
      </c>
      <c r="D233">
        <f t="shared" si="24"/>
        <v>0.78333333333333333</v>
      </c>
      <c r="E233" s="10">
        <f t="shared" si="27"/>
        <v>1.5698220501292326E-10</v>
      </c>
      <c r="F233" t="s">
        <v>292</v>
      </c>
      <c r="G233">
        <v>20</v>
      </c>
      <c r="H233">
        <v>6</v>
      </c>
      <c r="I233">
        <f>H233/G233</f>
        <v>0.3</v>
      </c>
      <c r="J233">
        <f t="shared" si="35"/>
        <v>0.97930526733398438</v>
      </c>
    </row>
    <row r="234" spans="1:10" x14ac:dyDescent="0.25">
      <c r="A234" t="s">
        <v>382</v>
      </c>
      <c r="B234">
        <v>120</v>
      </c>
      <c r="C234">
        <v>66</v>
      </c>
      <c r="D234">
        <f t="shared" si="24"/>
        <v>0.55000000000000004</v>
      </c>
      <c r="E234">
        <f t="shared" si="27"/>
        <v>0.15765165041612894</v>
      </c>
      <c r="F234" t="s">
        <v>298</v>
      </c>
      <c r="G234">
        <v>40</v>
      </c>
      <c r="H234">
        <v>14</v>
      </c>
      <c r="I234">
        <f>H234/G234</f>
        <v>0.35</v>
      </c>
      <c r="J234">
        <f t="shared" si="35"/>
        <v>0.98076134585789987</v>
      </c>
    </row>
    <row r="235" spans="1:10" x14ac:dyDescent="0.25">
      <c r="A235" t="s">
        <v>382</v>
      </c>
      <c r="B235">
        <v>120</v>
      </c>
      <c r="C235">
        <v>65</v>
      </c>
      <c r="D235">
        <f t="shared" si="24"/>
        <v>0.54166666666666663</v>
      </c>
      <c r="E235">
        <f t="shared" si="27"/>
        <v>0.2057116101319687</v>
      </c>
      <c r="F235" t="s">
        <v>221</v>
      </c>
      <c r="G235">
        <v>6</v>
      </c>
      <c r="H235">
        <v>1</v>
      </c>
      <c r="I235">
        <f>H235/G235</f>
        <v>0.16666666666666666</v>
      </c>
      <c r="J235">
        <f t="shared" si="35"/>
        <v>0.984375</v>
      </c>
    </row>
    <row r="236" spans="1:10" x14ac:dyDescent="0.25">
      <c r="A236" t="s">
        <v>382</v>
      </c>
      <c r="B236">
        <v>120</v>
      </c>
      <c r="C236">
        <v>59</v>
      </c>
      <c r="D236">
        <f t="shared" si="24"/>
        <v>0.49166666666666664</v>
      </c>
      <c r="E236">
        <f t="shared" si="27"/>
        <v>0.60783591133386161</v>
      </c>
      <c r="F236" t="s">
        <v>221</v>
      </c>
      <c r="G236">
        <v>6</v>
      </c>
      <c r="H236">
        <v>1</v>
      </c>
      <c r="I236">
        <f>H236/G236</f>
        <v>0.16666666666666666</v>
      </c>
      <c r="J236">
        <f t="shared" si="35"/>
        <v>0.984375</v>
      </c>
    </row>
    <row r="237" spans="1:10" x14ac:dyDescent="0.25">
      <c r="A237" t="s">
        <v>382</v>
      </c>
      <c r="B237">
        <v>120</v>
      </c>
      <c r="C237">
        <v>69</v>
      </c>
      <c r="D237">
        <f t="shared" si="24"/>
        <v>0.57499999999999996</v>
      </c>
      <c r="E237">
        <f t="shared" si="27"/>
        <v>6.0163913869328844E-2</v>
      </c>
      <c r="F237" t="s">
        <v>263</v>
      </c>
      <c r="G237">
        <v>8</v>
      </c>
      <c r="H237">
        <f>G237*I237</f>
        <v>1</v>
      </c>
      <c r="I237">
        <v>0.125</v>
      </c>
      <c r="J237">
        <f t="shared" si="35"/>
        <v>0.99609375</v>
      </c>
    </row>
    <row r="238" spans="1:10" x14ac:dyDescent="0.25">
      <c r="A238" t="s">
        <v>382</v>
      </c>
      <c r="B238">
        <v>120</v>
      </c>
      <c r="C238">
        <v>59</v>
      </c>
      <c r="D238">
        <f t="shared" si="24"/>
        <v>0.49166666666666664</v>
      </c>
      <c r="E238">
        <f t="shared" si="27"/>
        <v>0.60783591133386161</v>
      </c>
      <c r="F238" t="s">
        <v>263</v>
      </c>
      <c r="G238">
        <v>8</v>
      </c>
      <c r="H238">
        <f>G238*I238</f>
        <v>1</v>
      </c>
      <c r="I238">
        <v>0.125</v>
      </c>
      <c r="J238">
        <f t="shared" si="35"/>
        <v>0.99609375</v>
      </c>
    </row>
    <row r="239" spans="1:10" x14ac:dyDescent="0.25">
      <c r="A239" t="s">
        <v>203</v>
      </c>
      <c r="E239">
        <f>AVERAGE(E2:E238)</f>
        <v>0.48916338695102191</v>
      </c>
    </row>
  </sheetData>
  <sortState ref="S21:S29">
    <sortCondition ref="S20"/>
  </sortState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Combined</vt:lpstr>
      <vt:lpstr>HiRes vs CD- real world</vt:lpstr>
      <vt:lpstr>Plots</vt:lpstr>
      <vt:lpstr>Bias</vt:lpstr>
      <vt:lpstr>Classification</vt:lpstr>
      <vt:lpstr>Other experiments</vt:lpstr>
      <vt:lpstr>p values</vt:lpstr>
    </vt:vector>
  </TitlesOfParts>
  <Company>Queen Mary University of London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 Reiss</dc:creator>
  <cp:lastModifiedBy>Josh Reiss</cp:lastModifiedBy>
  <cp:lastPrinted>2015-06-29T17:39:58Z</cp:lastPrinted>
  <dcterms:created xsi:type="dcterms:W3CDTF">2015-06-29T14:02:38Z</dcterms:created>
  <dcterms:modified xsi:type="dcterms:W3CDTF">2016-02-08T14:09:51Z</dcterms:modified>
</cp:coreProperties>
</file>